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ср.балл после пересдачи" sheetId="38" r:id="rId1"/>
    <sheet name="100_б" sheetId="23" r:id="rId2"/>
    <sheet name="100Б_всеОО" sheetId="5" r:id="rId3"/>
    <sheet name="двойки" sheetId="34" r:id="rId4"/>
    <sheet name="80-99б" sheetId="7" r:id="rId5"/>
    <sheet name="по годам" sheetId="8" r:id="rId6"/>
    <sheet name="ср_балл" sheetId="26" r:id="rId7"/>
    <sheet name="ср_балл по годам" sheetId="12" r:id="rId8"/>
  </sheets>
  <definedNames>
    <definedName name="_xlnm.Print_Area" localSheetId="0">'ср.балл после пересдачи'!$A$1:$U$21</definedName>
  </definedNames>
  <calcPr calcId="124519"/>
</workbook>
</file>

<file path=xl/calcChain.xml><?xml version="1.0" encoding="utf-8"?>
<calcChain xmlns="http://schemas.openxmlformats.org/spreadsheetml/2006/main">
  <c r="K13" i="38"/>
  <c r="K9"/>
  <c r="K8"/>
  <c r="U18" l="1"/>
  <c r="S18"/>
  <c r="R18"/>
  <c r="P18"/>
  <c r="Q18" s="1"/>
  <c r="O18"/>
  <c r="M18"/>
  <c r="L18"/>
  <c r="J18"/>
  <c r="Q17"/>
  <c r="K17"/>
  <c r="Q14"/>
  <c r="N14"/>
  <c r="Q13"/>
  <c r="N13"/>
  <c r="Q12"/>
  <c r="N12"/>
  <c r="K12"/>
  <c r="Q11"/>
  <c r="N11"/>
  <c r="K11"/>
  <c r="Q10"/>
  <c r="N10"/>
  <c r="K10"/>
  <c r="Q9"/>
  <c r="N9"/>
  <c r="Q8"/>
  <c r="N8"/>
  <c r="Q7"/>
  <c r="N7"/>
  <c r="K7"/>
  <c r="Q6"/>
  <c r="N6"/>
  <c r="K6"/>
  <c r="Q5"/>
  <c r="N5"/>
  <c r="K5"/>
  <c r="Q4"/>
  <c r="N4"/>
  <c r="K4"/>
  <c r="BS86" i="34" l="1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V85"/>
  <c r="BT85"/>
  <c r="BV84"/>
  <c r="BT84"/>
  <c r="BV83"/>
  <c r="BT83"/>
  <c r="BV82"/>
  <c r="BT82"/>
  <c r="BV81"/>
  <c r="BT81"/>
  <c r="BV80"/>
  <c r="BV79"/>
  <c r="BT79"/>
  <c r="BT78"/>
  <c r="BV77"/>
  <c r="BT77"/>
  <c r="BV76"/>
  <c r="BT76"/>
  <c r="BV75"/>
  <c r="BT75"/>
  <c r="BV74"/>
  <c r="BT74"/>
  <c r="BV73"/>
  <c r="BT73"/>
  <c r="BV72"/>
  <c r="BT72"/>
  <c r="BV71"/>
  <c r="BT71"/>
  <c r="BV70"/>
  <c r="BT70"/>
  <c r="BV69"/>
  <c r="BT69"/>
  <c r="BV68"/>
  <c r="BT68"/>
  <c r="BV67"/>
  <c r="BT67"/>
  <c r="BV66"/>
  <c r="BT66"/>
  <c r="BV65"/>
  <c r="BT65"/>
  <c r="BV64"/>
  <c r="BT64"/>
  <c r="BV63"/>
  <c r="BT63"/>
  <c r="BV62"/>
  <c r="BT62"/>
  <c r="BV61"/>
  <c r="BT61"/>
  <c r="BV60"/>
  <c r="BV59"/>
  <c r="BT59"/>
  <c r="BV58"/>
  <c r="BT58"/>
  <c r="BV57"/>
  <c r="BT57"/>
  <c r="BV56"/>
  <c r="BT56"/>
  <c r="BV55"/>
  <c r="BT55"/>
  <c r="BV54"/>
  <c r="BT54"/>
  <c r="BV53"/>
  <c r="BT53"/>
  <c r="BV52"/>
  <c r="BT52"/>
  <c r="BV51"/>
  <c r="BT51"/>
  <c r="BV50"/>
  <c r="BV49"/>
  <c r="BT49"/>
  <c r="BV48"/>
  <c r="BT48"/>
  <c r="BV47"/>
  <c r="BT47"/>
  <c r="BV46"/>
  <c r="BT46"/>
  <c r="BV45"/>
  <c r="BT45"/>
  <c r="BV44"/>
  <c r="BT44"/>
  <c r="BV43"/>
  <c r="BT43"/>
  <c r="BV42"/>
  <c r="BV41"/>
  <c r="BT41"/>
  <c r="BV40"/>
  <c r="BT40"/>
  <c r="BV39"/>
  <c r="BT39"/>
  <c r="BV38"/>
  <c r="BT38"/>
  <c r="BV37"/>
  <c r="BT37"/>
  <c r="BV36"/>
  <c r="BT36"/>
  <c r="BV35"/>
  <c r="BT35"/>
  <c r="BV34"/>
  <c r="BT34"/>
  <c r="BV33"/>
  <c r="BT33"/>
  <c r="BV32"/>
  <c r="BT32"/>
  <c r="BV31"/>
  <c r="BT31"/>
  <c r="BV30"/>
  <c r="BT30"/>
  <c r="BV29"/>
  <c r="BT29"/>
  <c r="BV28"/>
  <c r="BT28"/>
  <c r="BV27"/>
  <c r="BT27"/>
  <c r="BV26"/>
  <c r="BT26"/>
  <c r="BV25"/>
  <c r="BT25"/>
  <c r="BV24"/>
  <c r="BT24"/>
  <c r="BV23"/>
  <c r="BT23"/>
  <c r="BV22"/>
  <c r="BT22"/>
  <c r="BV21"/>
  <c r="BT21"/>
  <c r="BV20"/>
  <c r="BT20"/>
  <c r="BV19"/>
  <c r="BT19"/>
  <c r="BV18"/>
  <c r="BT18"/>
  <c r="BV17"/>
  <c r="BT17"/>
  <c r="BV16"/>
  <c r="BT16"/>
  <c r="BV15"/>
  <c r="BT15"/>
  <c r="BV14"/>
  <c r="BT14"/>
  <c r="BV13"/>
  <c r="BT13"/>
  <c r="BV12"/>
  <c r="BT12"/>
  <c r="BV11"/>
  <c r="BT11"/>
  <c r="BV10"/>
  <c r="BT10"/>
  <c r="BV9"/>
  <c r="BT9"/>
  <c r="BV8"/>
  <c r="BT8"/>
  <c r="BV7"/>
  <c r="BT7"/>
  <c r="BV6"/>
  <c r="BT6"/>
  <c r="BV5"/>
  <c r="BT5"/>
  <c r="BV4"/>
  <c r="BT4"/>
  <c r="U33" i="26"/>
  <c r="W33" s="1"/>
  <c r="G16" i="7"/>
  <c r="G15"/>
  <c r="I15" s="1"/>
  <c r="K15" s="1"/>
  <c r="G11"/>
  <c r="I11" s="1"/>
  <c r="G10"/>
  <c r="I10" s="1"/>
  <c r="N15" i="23"/>
  <c r="G6" i="7"/>
  <c r="I6" s="1"/>
  <c r="G7"/>
  <c r="I7" s="1"/>
  <c r="G8"/>
  <c r="I8" s="1"/>
  <c r="G9"/>
  <c r="I9" s="1"/>
  <c r="G12"/>
  <c r="I12" s="1"/>
  <c r="G13"/>
  <c r="I13" s="1"/>
  <c r="K13" s="1"/>
  <c r="G14"/>
  <c r="I14" s="1"/>
  <c r="BI86" i="5"/>
  <c r="BJ86"/>
  <c r="BK86"/>
  <c r="BL86"/>
  <c r="N24" i="23"/>
  <c r="N6"/>
  <c r="N7"/>
  <c r="N8"/>
  <c r="N9"/>
  <c r="N10"/>
  <c r="N11"/>
  <c r="N12"/>
  <c r="N13"/>
  <c r="N14"/>
  <c r="N16"/>
  <c r="N17"/>
  <c r="D26"/>
  <c r="N5"/>
  <c r="N18"/>
  <c r="N19"/>
  <c r="N20"/>
  <c r="N21"/>
  <c r="N22"/>
  <c r="N23"/>
  <c r="U79" i="26"/>
  <c r="U6"/>
  <c r="W6" s="1"/>
  <c r="U7"/>
  <c r="W7" s="1"/>
  <c r="U8"/>
  <c r="W8" s="1"/>
  <c r="U9"/>
  <c r="W9" s="1"/>
  <c r="U10"/>
  <c r="W10" s="1"/>
  <c r="U11"/>
  <c r="W11" s="1"/>
  <c r="U12"/>
  <c r="W12" s="1"/>
  <c r="U13"/>
  <c r="W13" s="1"/>
  <c r="U14"/>
  <c r="W14" s="1"/>
  <c r="U15"/>
  <c r="W15" s="1"/>
  <c r="U16"/>
  <c r="W16" s="1"/>
  <c r="U17"/>
  <c r="W17" s="1"/>
  <c r="U18"/>
  <c r="W18" s="1"/>
  <c r="U19"/>
  <c r="W19" s="1"/>
  <c r="U20"/>
  <c r="W20" s="1"/>
  <c r="U21"/>
  <c r="W21" s="1"/>
  <c r="U22"/>
  <c r="W22" s="1"/>
  <c r="U23"/>
  <c r="W23" s="1"/>
  <c r="U24"/>
  <c r="W24" s="1"/>
  <c r="U25"/>
  <c r="W25" s="1"/>
  <c r="U26"/>
  <c r="W26" s="1"/>
  <c r="U27"/>
  <c r="W27" s="1"/>
  <c r="U28"/>
  <c r="W28" s="1"/>
  <c r="U29"/>
  <c r="W29" s="1"/>
  <c r="U30"/>
  <c r="W30" s="1"/>
  <c r="U31"/>
  <c r="W31" s="1"/>
  <c r="U32"/>
  <c r="W32" s="1"/>
  <c r="U34"/>
  <c r="W34" s="1"/>
  <c r="U35"/>
  <c r="W35" s="1"/>
  <c r="U36"/>
  <c r="W36" s="1"/>
  <c r="U37"/>
  <c r="W37" s="1"/>
  <c r="U38"/>
  <c r="W38" s="1"/>
  <c r="U39"/>
  <c r="W39" s="1"/>
  <c r="U40"/>
  <c r="W40" s="1"/>
  <c r="U41"/>
  <c r="W41" s="1"/>
  <c r="U42"/>
  <c r="W42" s="1"/>
  <c r="U44"/>
  <c r="W44" s="1"/>
  <c r="U45"/>
  <c r="W45" s="1"/>
  <c r="U46"/>
  <c r="W46" s="1"/>
  <c r="U47"/>
  <c r="W47" s="1"/>
  <c r="U48"/>
  <c r="W48" s="1"/>
  <c r="U49"/>
  <c r="W49" s="1"/>
  <c r="U50"/>
  <c r="W50" s="1"/>
  <c r="U52"/>
  <c r="W52" s="1"/>
  <c r="U53"/>
  <c r="W53" s="1"/>
  <c r="U54"/>
  <c r="W54" s="1"/>
  <c r="U55"/>
  <c r="W55" s="1"/>
  <c r="U56"/>
  <c r="W56" s="1"/>
  <c r="U57"/>
  <c r="W57" s="1"/>
  <c r="U58"/>
  <c r="W58" s="1"/>
  <c r="U59"/>
  <c r="W59" s="1"/>
  <c r="U60"/>
  <c r="W60" s="1"/>
  <c r="U62"/>
  <c r="W62" s="1"/>
  <c r="U63"/>
  <c r="W63" s="1"/>
  <c r="U64"/>
  <c r="W64" s="1"/>
  <c r="U65"/>
  <c r="W65" s="1"/>
  <c r="U66"/>
  <c r="W66" s="1"/>
  <c r="U67"/>
  <c r="W67" s="1"/>
  <c r="U68"/>
  <c r="W68" s="1"/>
  <c r="U69"/>
  <c r="W69" s="1"/>
  <c r="U70"/>
  <c r="W70" s="1"/>
  <c r="U71"/>
  <c r="W71" s="1"/>
  <c r="U72"/>
  <c r="W72" s="1"/>
  <c r="U73"/>
  <c r="W73" s="1"/>
  <c r="U74"/>
  <c r="W74" s="1"/>
  <c r="U75"/>
  <c r="W75" s="1"/>
  <c r="U76"/>
  <c r="W76" s="1"/>
  <c r="U77"/>
  <c r="W77" s="1"/>
  <c r="U78"/>
  <c r="W78" s="1"/>
  <c r="U80"/>
  <c r="W80" s="1"/>
  <c r="U82"/>
  <c r="W82" s="1"/>
  <c r="U83"/>
  <c r="W83" s="1"/>
  <c r="U84"/>
  <c r="W84" s="1"/>
  <c r="U85"/>
  <c r="W85" s="1"/>
  <c r="U86"/>
  <c r="W86" s="1"/>
  <c r="U5"/>
  <c r="W5" s="1"/>
  <c r="H20" i="7"/>
  <c r="F20"/>
  <c r="D20"/>
  <c r="BF78" i="5"/>
  <c r="BF28"/>
  <c r="BF29"/>
  <c r="BF30"/>
  <c r="BF31"/>
  <c r="BF32"/>
  <c r="BF33"/>
  <c r="BF34"/>
  <c r="BF35"/>
  <c r="BF36"/>
  <c r="BF37"/>
  <c r="BF38"/>
  <c r="BF39"/>
  <c r="BF40"/>
  <c r="BF41"/>
  <c r="BF43"/>
  <c r="BF44"/>
  <c r="BF45"/>
  <c r="BF46"/>
  <c r="BF47"/>
  <c r="BF48"/>
  <c r="BF49"/>
  <c r="BF51"/>
  <c r="BF52"/>
  <c r="BF53"/>
  <c r="BF54"/>
  <c r="BF55"/>
  <c r="BF56"/>
  <c r="BF57"/>
  <c r="BF58"/>
  <c r="BF59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9"/>
  <c r="BF81"/>
  <c r="BF82"/>
  <c r="BF83"/>
  <c r="BF84"/>
  <c r="BF85"/>
  <c r="BF5"/>
  <c r="BF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4"/>
  <c r="BA86"/>
  <c r="AV86"/>
  <c r="AQ86"/>
  <c r="AL86"/>
  <c r="AG86"/>
  <c r="AB86"/>
  <c r="W86"/>
  <c r="R86"/>
  <c r="M86"/>
  <c r="H86"/>
  <c r="C86"/>
  <c r="BV86" i="34" l="1"/>
  <c r="BT86"/>
  <c r="BF86" i="5"/>
  <c r="K10" i="7"/>
  <c r="C20"/>
  <c r="E20"/>
  <c r="G20"/>
  <c r="BX44" i="12"/>
  <c r="BX45"/>
  <c r="BX46"/>
  <c r="BX47"/>
  <c r="BX48"/>
  <c r="BX49"/>
  <c r="BX51"/>
  <c r="BX52"/>
  <c r="BX53"/>
  <c r="BX54"/>
  <c r="BX55"/>
  <c r="BX56"/>
  <c r="BX57"/>
  <c r="BB86" i="5"/>
  <c r="BD86"/>
  <c r="BE86"/>
  <c r="BC86"/>
  <c r="AW86"/>
  <c r="AY86"/>
  <c r="AZ86"/>
  <c r="AX86"/>
  <c r="AR86"/>
  <c r="AT86"/>
  <c r="AU86"/>
  <c r="AS86"/>
  <c r="AO86"/>
  <c r="AP86"/>
  <c r="AH86"/>
  <c r="AJ86"/>
  <c r="AK86"/>
  <c r="AI86"/>
  <c r="AC86"/>
  <c r="AE86"/>
  <c r="AF86"/>
  <c r="AD86"/>
  <c r="X86"/>
  <c r="Z86"/>
  <c r="AA86"/>
  <c r="Y86"/>
  <c r="S86"/>
  <c r="U86"/>
  <c r="V86"/>
  <c r="T86"/>
  <c r="N86"/>
  <c r="P86"/>
  <c r="Q86"/>
  <c r="O86"/>
  <c r="K86"/>
  <c r="L86"/>
  <c r="I86"/>
  <c r="J86"/>
  <c r="AN86"/>
  <c r="AM86"/>
  <c r="D86"/>
  <c r="F86"/>
  <c r="G86"/>
  <c r="E86"/>
  <c r="N4" i="23"/>
  <c r="N25"/>
  <c r="N3"/>
  <c r="J26"/>
  <c r="G26"/>
  <c r="C26"/>
  <c r="K9" i="7"/>
  <c r="M26" i="23"/>
  <c r="L26"/>
  <c r="K26"/>
  <c r="I26"/>
  <c r="H26"/>
  <c r="F26"/>
  <c r="E26"/>
  <c r="N59" i="8"/>
  <c r="M59"/>
  <c r="L59"/>
  <c r="K59"/>
  <c r="J59"/>
  <c r="I59"/>
  <c r="H59"/>
  <c r="G59"/>
  <c r="E59"/>
  <c r="N58"/>
  <c r="M58"/>
  <c r="L58"/>
  <c r="K58"/>
  <c r="J58"/>
  <c r="I58"/>
  <c r="H58"/>
  <c r="G58"/>
  <c r="E58"/>
  <c r="BX6" i="12"/>
  <c r="BX5"/>
  <c r="BX4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9"/>
  <c r="BX81"/>
  <c r="BX82"/>
  <c r="BX83"/>
  <c r="BX84"/>
  <c r="BX85"/>
  <c r="BX7"/>
  <c r="BX8"/>
  <c r="BX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6"/>
  <c r="BX37"/>
  <c r="BX38"/>
  <c r="BX39"/>
  <c r="BX40"/>
  <c r="BX41"/>
  <c r="BX42"/>
  <c r="N26" i="23" l="1"/>
  <c r="I20" i="7"/>
  <c r="BH56" i="5"/>
  <c r="BH58"/>
  <c r="BH68"/>
  <c r="BH71"/>
  <c r="BH74"/>
  <c r="BH75"/>
  <c r="BH4"/>
  <c r="BH5"/>
  <c r="BH7"/>
  <c r="BH8"/>
  <c r="BH12"/>
  <c r="BH15"/>
  <c r="BH16"/>
  <c r="BH17"/>
  <c r="BH18"/>
  <c r="BH20"/>
  <c r="BH21"/>
  <c r="BH84"/>
  <c r="BH23" l="1"/>
  <c r="BH86" s="1"/>
  <c r="B20" i="7" l="1"/>
  <c r="K8" l="1"/>
  <c r="K11"/>
  <c r="K6"/>
  <c r="K19"/>
  <c r="K12"/>
  <c r="K14"/>
  <c r="K7"/>
  <c r="K20" l="1"/>
  <c r="I18" i="38" l="1"/>
  <c r="I14"/>
</calcChain>
</file>

<file path=xl/sharedStrings.xml><?xml version="1.0" encoding="utf-8"?>
<sst xmlns="http://schemas.openxmlformats.org/spreadsheetml/2006/main" count="608" uniqueCount="215">
  <si>
    <t>Предмет</t>
  </si>
  <si>
    <t>Русский язык</t>
  </si>
  <si>
    <t>Обществознание</t>
  </si>
  <si>
    <t>Физика</t>
  </si>
  <si>
    <t>Биология</t>
  </si>
  <si>
    <t>История</t>
  </si>
  <si>
    <t>Химия</t>
  </si>
  <si>
    <t>Литература</t>
  </si>
  <si>
    <t>География</t>
  </si>
  <si>
    <t>химия</t>
  </si>
  <si>
    <t>география</t>
  </si>
  <si>
    <t>литература</t>
  </si>
  <si>
    <t>обществознание</t>
  </si>
  <si>
    <t>история</t>
  </si>
  <si>
    <t>физика</t>
  </si>
  <si>
    <t>биология</t>
  </si>
  <si>
    <t>английский</t>
  </si>
  <si>
    <t>немецкий</t>
  </si>
  <si>
    <t>Кол-во участников</t>
  </si>
  <si>
    <t>Средний балл по городу</t>
  </si>
  <si>
    <t xml:space="preserve">Средний балл по области   </t>
  </si>
  <si>
    <t xml:space="preserve">Кол-во 100б. </t>
  </si>
  <si>
    <t>Кол-во 95-99 б.</t>
  </si>
  <si>
    <t>Кол-во неудовл.рез-тов</t>
  </si>
  <si>
    <t>разница</t>
  </si>
  <si>
    <t>Матем (проф)</t>
  </si>
  <si>
    <t>Английский язык</t>
  </si>
  <si>
    <t>Немецкий язык</t>
  </si>
  <si>
    <t>Французский язык</t>
  </si>
  <si>
    <t>ИКТ</t>
  </si>
  <si>
    <t>Общий итог</t>
  </si>
  <si>
    <t>стобалльники</t>
  </si>
  <si>
    <t>№ ОУ</t>
  </si>
  <si>
    <t xml:space="preserve">рус.яз. </t>
  </si>
  <si>
    <t>матем (проф)</t>
  </si>
  <si>
    <t xml:space="preserve">литература </t>
  </si>
  <si>
    <t>анг.</t>
  </si>
  <si>
    <t>нем</t>
  </si>
  <si>
    <t>фр.</t>
  </si>
  <si>
    <t>итого</t>
  </si>
  <si>
    <t>СОШ № 1</t>
  </si>
  <si>
    <t>СОШ № 3</t>
  </si>
  <si>
    <t>СОШ № 4</t>
  </si>
  <si>
    <t>СОШ № 5</t>
  </si>
  <si>
    <t>СОШ № 6</t>
  </si>
  <si>
    <t>СОШ № 8</t>
  </si>
  <si>
    <t>СОШ № 10</t>
  </si>
  <si>
    <t>СОШ № 11</t>
  </si>
  <si>
    <t>СОШ № 15</t>
  </si>
  <si>
    <t>СОШ № 16</t>
  </si>
  <si>
    <t>СОШ № 17</t>
  </si>
  <si>
    <t>СОШ № 18</t>
  </si>
  <si>
    <t>СОШ № 19</t>
  </si>
  <si>
    <t>СОШ № 23</t>
  </si>
  <si>
    <t>СОШ № 24</t>
  </si>
  <si>
    <t>СОШ № 31</t>
  </si>
  <si>
    <t>СОШ № 32</t>
  </si>
  <si>
    <t>СОШ № 34</t>
  </si>
  <si>
    <t>СОШ № 35</t>
  </si>
  <si>
    <t>СОШ № 37</t>
  </si>
  <si>
    <t>СОШ № 39</t>
  </si>
  <si>
    <t>СОШ № 40</t>
  </si>
  <si>
    <t>СОШ № 41</t>
  </si>
  <si>
    <t>СОШ № 46</t>
  </si>
  <si>
    <t>СОШ № 47</t>
  </si>
  <si>
    <t>СОШ № 48</t>
  </si>
  <si>
    <t>СОШ № 49</t>
  </si>
  <si>
    <t>СОШ № 51</t>
  </si>
  <si>
    <t>СОШ № 52</t>
  </si>
  <si>
    <t>СОШ № 53</t>
  </si>
  <si>
    <t>СОШ № 54</t>
  </si>
  <si>
    <t>СОШ № 56</t>
  </si>
  <si>
    <t>СОШ № 57</t>
  </si>
  <si>
    <t>СОШ № 60</t>
  </si>
  <si>
    <t>СОШ № 61</t>
  </si>
  <si>
    <t>СОШ № 62</t>
  </si>
  <si>
    <t>СОШ № 63</t>
  </si>
  <si>
    <t>СОШ № 64</t>
  </si>
  <si>
    <t>СОШ № 65</t>
  </si>
  <si>
    <t>СОШ № 67</t>
  </si>
  <si>
    <t>СОШ № 68</t>
  </si>
  <si>
    <t>СОШ № 69</t>
  </si>
  <si>
    <t>СОШ № 70</t>
  </si>
  <si>
    <t>СОШ № 71</t>
  </si>
  <si>
    <t>СОШ № 72</t>
  </si>
  <si>
    <t>СОШ № 76</t>
  </si>
  <si>
    <t>СОШ № 78</t>
  </si>
  <si>
    <t>СОШ № 79</t>
  </si>
  <si>
    <t>СОШ № 83</t>
  </si>
  <si>
    <t>СОШ № 84</t>
  </si>
  <si>
    <t>СОШ № 85</t>
  </si>
  <si>
    <t>СОШ № 86</t>
  </si>
  <si>
    <t>СОШ № 95</t>
  </si>
  <si>
    <t>Берд. СОШ</t>
  </si>
  <si>
    <t>Гимназия № 1</t>
  </si>
  <si>
    <t>Гимназия № 2</t>
  </si>
  <si>
    <t>Гимназия № 3</t>
  </si>
  <si>
    <t>Гимназия № 4</t>
  </si>
  <si>
    <t>Гимназия № 5</t>
  </si>
  <si>
    <t>Гимназия № 6</t>
  </si>
  <si>
    <t>Гимназия № 7</t>
  </si>
  <si>
    <t>Гимназия № 8</t>
  </si>
  <si>
    <t>Лицей № 1</t>
  </si>
  <si>
    <t>Лицей № 2</t>
  </si>
  <si>
    <t>Лицей № 3</t>
  </si>
  <si>
    <t>Лицей № 4</t>
  </si>
  <si>
    <t>Лицей № 5</t>
  </si>
  <si>
    <t>Лицей № 6</t>
  </si>
  <si>
    <t>Лицей № 7</t>
  </si>
  <si>
    <t>Лицей № 8</t>
  </si>
  <si>
    <t>Лицей № 9</t>
  </si>
  <si>
    <t>ФМЛ</t>
  </si>
  <si>
    <t>ОР-АВНЕР</t>
  </si>
  <si>
    <t>Прав. гимназия</t>
  </si>
  <si>
    <t>НОУ Олимп</t>
  </si>
  <si>
    <t>СОШ Экополис</t>
  </si>
  <si>
    <t>Неудовлетворительные результаты</t>
  </si>
  <si>
    <t>рус.яз.</t>
  </si>
  <si>
    <t>общее кол-во</t>
  </si>
  <si>
    <t>Бердянская СОШ</t>
  </si>
  <si>
    <t>Экополис</t>
  </si>
  <si>
    <t>Прав. Гимн.</t>
  </si>
  <si>
    <t>Кол-во выпускников набравших:</t>
  </si>
  <si>
    <t>от 80 до 89 баллов</t>
  </si>
  <si>
    <t>от 90 до 99 баллов</t>
  </si>
  <si>
    <t>Всего:</t>
  </si>
  <si>
    <t>от 80 до 99 баллов</t>
  </si>
  <si>
    <t>разница с прошлым годом%</t>
  </si>
  <si>
    <t>Математика профиль</t>
  </si>
  <si>
    <t>Итого</t>
  </si>
  <si>
    <t>Всего обучающихся - участников ЕГЭ по предмету</t>
  </si>
  <si>
    <t>предмет</t>
  </si>
  <si>
    <t xml:space="preserve">русский язык </t>
  </si>
  <si>
    <t>100б</t>
  </si>
  <si>
    <t>неуд.рез-ты</t>
  </si>
  <si>
    <t>1 (0)</t>
  </si>
  <si>
    <t>ср.балл по городу</t>
  </si>
  <si>
    <t>ср.балл по обл.</t>
  </si>
  <si>
    <t>4 (0)</t>
  </si>
  <si>
    <t>11 (0)</t>
  </si>
  <si>
    <t>5 (1)</t>
  </si>
  <si>
    <t>11 (5)</t>
  </si>
  <si>
    <t>18 (10)</t>
  </si>
  <si>
    <t>12 (10)</t>
  </si>
  <si>
    <t>22 (21)</t>
  </si>
  <si>
    <t>информатика и ИКТ</t>
  </si>
  <si>
    <t>англ.язык</t>
  </si>
  <si>
    <t>нем.язык</t>
  </si>
  <si>
    <t>франц.язык</t>
  </si>
  <si>
    <t>ИТОГО</t>
  </si>
  <si>
    <t>математика (профильный уровень)</t>
  </si>
  <si>
    <t>математика (базовый уровень)</t>
  </si>
  <si>
    <t>матем. (проф.</t>
  </si>
  <si>
    <t xml:space="preserve">география </t>
  </si>
  <si>
    <t>н/фр</t>
  </si>
  <si>
    <t>ср.балл</t>
  </si>
  <si>
    <t>Берд.СОШ</t>
  </si>
  <si>
    <t>Прав. гимн.</t>
  </si>
  <si>
    <t>СОШ № 88</t>
  </si>
  <si>
    <t>СОШ № 87</t>
  </si>
  <si>
    <t>%</t>
  </si>
  <si>
    <t xml:space="preserve">% </t>
  </si>
  <si>
    <t>общий ср.балл</t>
  </si>
  <si>
    <t>франц</t>
  </si>
  <si>
    <t>раз-ца</t>
  </si>
  <si>
    <t>матем (баз)</t>
  </si>
  <si>
    <t>Средний балл по ОО за 5 лет</t>
  </si>
  <si>
    <t>английский язык</t>
  </si>
  <si>
    <t>Математика база</t>
  </si>
  <si>
    <t>Центр образования на Марсовом поле</t>
  </si>
  <si>
    <t>% от обл.</t>
  </si>
  <si>
    <t>матем.(база)</t>
  </si>
  <si>
    <t>матем (база)</t>
  </si>
  <si>
    <t>матем (профиль)</t>
  </si>
  <si>
    <t>по обл.</t>
  </si>
  <si>
    <t>СОШ № 38</t>
  </si>
  <si>
    <t>СОШ № 21</t>
  </si>
  <si>
    <t>2023 по городу</t>
  </si>
  <si>
    <t>2023 ср.балл</t>
  </si>
  <si>
    <t>-</t>
  </si>
  <si>
    <t>% высокобалльников  в 2023 году</t>
  </si>
  <si>
    <t>китайский</t>
  </si>
  <si>
    <t>Китайский язык</t>
  </si>
  <si>
    <t>кит</t>
  </si>
  <si>
    <t>СОШ № 89</t>
  </si>
  <si>
    <t>стобалльные результаты ЕГЭ-2024</t>
  </si>
  <si>
    <t>Количество выпускников, набравших высокие баллы по предметам ЕГЭ в 2024 году</t>
  </si>
  <si>
    <t>% высокобалльников  в 2024 году</t>
  </si>
  <si>
    <t>2024 по городу</t>
  </si>
  <si>
    <t>Средний балл по ОО 2024 год</t>
  </si>
  <si>
    <t>2024 ср.балл</t>
  </si>
  <si>
    <t>ЧОУ Олимп</t>
  </si>
  <si>
    <t>+5</t>
  </si>
  <si>
    <t>+4</t>
  </si>
  <si>
    <t>-4</t>
  </si>
  <si>
    <t>-1</t>
  </si>
  <si>
    <t>+8</t>
  </si>
  <si>
    <t>-2</t>
  </si>
  <si>
    <t>-3</t>
  </si>
  <si>
    <t>еще 5 неудов в 25 школе</t>
  </si>
  <si>
    <t>0</t>
  </si>
  <si>
    <t>Информация по результатам ЕГЭ за 12 лет</t>
  </si>
  <si>
    <t>+7</t>
  </si>
  <si>
    <t>0 (12)</t>
  </si>
  <si>
    <t>0 (16)</t>
  </si>
  <si>
    <t>70</t>
  </si>
  <si>
    <t>67</t>
  </si>
  <si>
    <t>61</t>
  </si>
  <si>
    <t>69</t>
  </si>
  <si>
    <t>59</t>
  </si>
  <si>
    <t>64</t>
  </si>
  <si>
    <t>57</t>
  </si>
  <si>
    <t>63</t>
  </si>
  <si>
    <t>86</t>
  </si>
  <si>
    <t>Результаты ЕГЭ в 2024 году</t>
  </si>
</sst>
</file>

<file path=xl/styles.xml><?xml version="1.0" encoding="utf-8"?>
<styleSheet xmlns="http://schemas.openxmlformats.org/spreadsheetml/2006/main">
  <numFmts count="1">
    <numFmt numFmtId="164" formatCode="0.0"/>
  </numFmts>
  <fonts count="5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1"/>
      <color theme="8" tint="-0.24997711111789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1"/>
      <color theme="3" tint="0.39997558519241921"/>
      <name val="Times New Roman"/>
      <family val="1"/>
      <charset val="204"/>
    </font>
    <font>
      <b/>
      <sz val="11"/>
      <color theme="3" tint="0.3999755851924192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b/>
      <sz val="11"/>
      <color theme="4" tint="-0.249977111117893"/>
      <name val="Times New Roman"/>
      <family val="1"/>
      <charset val="204"/>
    </font>
    <font>
      <b/>
      <sz val="11"/>
      <color theme="4" tint="-0.249977111117893"/>
      <name val="Calibri"/>
      <family val="2"/>
      <charset val="204"/>
      <scheme val="minor"/>
    </font>
    <font>
      <b/>
      <sz val="11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1">
    <xf numFmtId="0" fontId="0" fillId="0" borderId="0" xfId="0"/>
    <xf numFmtId="0" fontId="0" fillId="0" borderId="0" xfId="0"/>
    <xf numFmtId="0" fontId="0" fillId="0" borderId="1" xfId="0" applyFill="1" applyBorder="1"/>
    <xf numFmtId="0" fontId="9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0" fillId="0" borderId="0" xfId="0" applyFill="1"/>
    <xf numFmtId="0" fontId="0" fillId="0" borderId="11" xfId="0" applyFill="1" applyBorder="1"/>
    <xf numFmtId="0" fontId="0" fillId="0" borderId="12" xfId="0" applyFill="1" applyBorder="1"/>
    <xf numFmtId="0" fontId="8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29" xfId="0" applyFont="1" applyFill="1" applyBorder="1" applyAlignment="1">
      <alignment vertical="top" wrapText="1"/>
    </xf>
    <xf numFmtId="0" fontId="8" fillId="0" borderId="30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vertical="top" wrapText="1"/>
    </xf>
    <xf numFmtId="0" fontId="0" fillId="0" borderId="2" xfId="0" applyFill="1" applyBorder="1"/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7" xfId="0" applyNumberFormat="1" applyFont="1" applyFill="1" applyBorder="1" applyAlignment="1">
      <alignment horizontal="center" vertical="top" wrapText="1"/>
    </xf>
    <xf numFmtId="164" fontId="1" fillId="0" borderId="29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0" fillId="0" borderId="29" xfId="0" applyBorder="1"/>
    <xf numFmtId="0" fontId="8" fillId="0" borderId="28" xfId="0" applyFont="1" applyBorder="1" applyAlignment="1">
      <alignment horizontal="left" vertical="top" wrapText="1"/>
    </xf>
    <xf numFmtId="0" fontId="8" fillId="2" borderId="28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43" xfId="0" applyFont="1" applyFill="1" applyBorder="1" applyAlignment="1">
      <alignment horizontal="left" vertical="top" wrapText="1"/>
    </xf>
    <xf numFmtId="0" fontId="0" fillId="2" borderId="28" xfId="0" applyFill="1" applyBorder="1" applyAlignment="1"/>
    <xf numFmtId="0" fontId="0" fillId="0" borderId="17" xfId="0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0" fillId="0" borderId="0" xfId="0" applyFont="1"/>
    <xf numFmtId="0" fontId="13" fillId="0" borderId="60" xfId="0" applyFont="1" applyBorder="1" applyAlignment="1">
      <alignment vertical="top" wrapText="1"/>
    </xf>
    <xf numFmtId="0" fontId="0" fillId="0" borderId="17" xfId="0" applyFill="1" applyBorder="1"/>
    <xf numFmtId="0" fontId="0" fillId="0" borderId="29" xfId="0" applyFill="1" applyBorder="1"/>
    <xf numFmtId="0" fontId="22" fillId="0" borderId="8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15" fillId="0" borderId="1" xfId="0" applyFont="1" applyFill="1" applyBorder="1" applyAlignment="1">
      <alignment horizontal="center" vertical="top" wrapText="1"/>
    </xf>
    <xf numFmtId="0" fontId="22" fillId="0" borderId="18" xfId="0" applyFont="1" applyFill="1" applyBorder="1" applyAlignment="1">
      <alignment horizontal="left" vertical="top" wrapText="1"/>
    </xf>
    <xf numFmtId="0" fontId="15" fillId="0" borderId="28" xfId="0" applyFont="1" applyFill="1" applyBorder="1" applyAlignment="1">
      <alignment horizontal="center" vertical="top" wrapText="1"/>
    </xf>
    <xf numFmtId="0" fontId="15" fillId="0" borderId="62" xfId="0" applyFont="1" applyFill="1" applyBorder="1" applyAlignment="1">
      <alignment horizontal="center" vertical="top" wrapText="1"/>
    </xf>
    <xf numFmtId="0" fontId="24" fillId="0" borderId="18" xfId="0" applyFont="1" applyFill="1" applyBorder="1"/>
    <xf numFmtId="0" fontId="20" fillId="0" borderId="0" xfId="0" applyFont="1" applyFill="1"/>
    <xf numFmtId="0" fontId="18" fillId="0" borderId="0" xfId="0" applyFont="1" applyFill="1" applyAlignment="1">
      <alignment horizontal="left" vertical="top" wrapText="1"/>
    </xf>
    <xf numFmtId="0" fontId="0" fillId="0" borderId="35" xfId="0" applyBorder="1"/>
    <xf numFmtId="0" fontId="0" fillId="0" borderId="19" xfId="0" applyBorder="1"/>
    <xf numFmtId="0" fontId="0" fillId="0" borderId="20" xfId="0" applyBorder="1"/>
    <xf numFmtId="0" fontId="0" fillId="7" borderId="1" xfId="0" applyFill="1" applyBorder="1" applyAlignment="1">
      <alignment horizontal="center"/>
    </xf>
    <xf numFmtId="0" fontId="0" fillId="7" borderId="1" xfId="0" applyFont="1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20" fillId="0" borderId="66" xfId="0" applyFont="1" applyBorder="1" applyAlignment="1">
      <alignment horizontal="center"/>
    </xf>
    <xf numFmtId="0" fontId="0" fillId="0" borderId="30" xfId="0" applyFont="1" applyBorder="1" applyAlignment="1">
      <alignment horizontal="left" vertical="top"/>
    </xf>
    <xf numFmtId="0" fontId="0" fillId="0" borderId="29" xfId="0" applyBorder="1" applyAlignment="1">
      <alignment horizontal="center" vertical="top"/>
    </xf>
    <xf numFmtId="0" fontId="0" fillId="0" borderId="29" xfId="0" applyBorder="1" applyAlignment="1">
      <alignment horizontal="center"/>
    </xf>
    <xf numFmtId="0" fontId="0" fillId="7" borderId="13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33" xfId="0" applyFill="1" applyBorder="1" applyAlignment="1">
      <alignment horizontal="left" vertical="top"/>
    </xf>
    <xf numFmtId="0" fontId="0" fillId="7" borderId="11" xfId="0" applyFill="1" applyBorder="1" applyAlignment="1">
      <alignment horizontal="center" vertical="top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0" borderId="21" xfId="0" applyBorder="1" applyAlignment="1">
      <alignment horizontal="left" vertical="top"/>
    </xf>
    <xf numFmtId="0" fontId="0" fillId="0" borderId="17" xfId="0" applyBorder="1" applyAlignment="1">
      <alignment horizontal="center" vertical="top"/>
    </xf>
    <xf numFmtId="0" fontId="0" fillId="0" borderId="30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top"/>
    </xf>
    <xf numFmtId="0" fontId="0" fillId="0" borderId="17" xfId="0" applyFill="1" applyBorder="1" applyAlignment="1">
      <alignment horizontal="center" vertical="top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20" fillId="3" borderId="13" xfId="0" applyFont="1" applyFill="1" applyBorder="1" applyAlignment="1">
      <alignment horizontal="left" vertical="center"/>
    </xf>
    <xf numFmtId="0" fontId="20" fillId="3" borderId="32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left" vertical="top"/>
    </xf>
    <xf numFmtId="0" fontId="20" fillId="3" borderId="36" xfId="0" applyFont="1" applyFill="1" applyBorder="1" applyAlignment="1">
      <alignment horizontal="center" vertical="top"/>
    </xf>
    <xf numFmtId="0" fontId="20" fillId="3" borderId="11" xfId="0" applyFont="1" applyFill="1" applyBorder="1" applyAlignment="1">
      <alignment horizontal="center" vertical="top"/>
    </xf>
    <xf numFmtId="0" fontId="20" fillId="3" borderId="12" xfId="0" applyFont="1" applyFill="1" applyBorder="1" applyAlignment="1">
      <alignment horizontal="center" vertical="top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8" fillId="2" borderId="6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top" textRotation="90" wrapText="1"/>
    </xf>
    <xf numFmtId="0" fontId="5" fillId="0" borderId="22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1" fillId="0" borderId="4" xfId="0" applyFont="1" applyFill="1" applyBorder="1" applyAlignment="1">
      <alignment horizontal="center" vertical="top" wrapText="1"/>
    </xf>
    <xf numFmtId="0" fontId="27" fillId="4" borderId="8" xfId="0" applyFont="1" applyFill="1" applyBorder="1" applyAlignment="1">
      <alignment horizontal="center" vertical="top" wrapText="1"/>
    </xf>
    <xf numFmtId="0" fontId="27" fillId="4" borderId="15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0" fillId="0" borderId="9" xfId="0" applyFont="1" applyFill="1" applyBorder="1"/>
    <xf numFmtId="0" fontId="15" fillId="0" borderId="27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24" fillId="0" borderId="24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left" vertical="top" wrapText="1"/>
    </xf>
    <xf numFmtId="0" fontId="24" fillId="0" borderId="20" xfId="0" applyFont="1" applyFill="1" applyBorder="1"/>
    <xf numFmtId="0" fontId="8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2" fontId="7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7" fillId="4" borderId="18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0" fillId="0" borderId="0" xfId="0" applyFont="1" applyFill="1"/>
    <xf numFmtId="0" fontId="20" fillId="0" borderId="0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0" fontId="18" fillId="5" borderId="8" xfId="0" applyFont="1" applyFill="1" applyBorder="1" applyAlignment="1">
      <alignment horizontal="left" vertical="top" wrapText="1"/>
    </xf>
    <xf numFmtId="0" fontId="20" fillId="5" borderId="10" xfId="0" applyFont="1" applyFill="1" applyBorder="1"/>
    <xf numFmtId="0" fontId="20" fillId="5" borderId="0" xfId="0" applyFont="1" applyFill="1"/>
    <xf numFmtId="0" fontId="18" fillId="0" borderId="0" xfId="0" applyFont="1" applyFill="1" applyAlignment="1">
      <alignment horizontal="center" vertical="top" wrapText="1"/>
    </xf>
    <xf numFmtId="0" fontId="20" fillId="5" borderId="0" xfId="0" applyFont="1" applyFill="1" applyAlignment="1">
      <alignment horizontal="center"/>
    </xf>
    <xf numFmtId="0" fontId="16" fillId="5" borderId="71" xfId="0" applyFont="1" applyFill="1" applyBorder="1" applyAlignment="1">
      <alignment horizontal="left" vertical="top" wrapText="1"/>
    </xf>
    <xf numFmtId="0" fontId="16" fillId="5" borderId="69" xfId="0" applyFont="1" applyFill="1" applyBorder="1" applyAlignment="1">
      <alignment horizontal="left" vertical="top" wrapText="1"/>
    </xf>
    <xf numFmtId="0" fontId="17" fillId="5" borderId="71" xfId="0" applyFont="1" applyFill="1" applyBorder="1" applyAlignment="1">
      <alignment horizontal="left" vertical="top" wrapText="1"/>
    </xf>
    <xf numFmtId="0" fontId="28" fillId="5" borderId="71" xfId="0" applyFont="1" applyFill="1" applyBorder="1" applyAlignment="1">
      <alignment horizontal="left" vertical="top" wrapText="1"/>
    </xf>
    <xf numFmtId="0" fontId="20" fillId="0" borderId="11" xfId="0" applyFont="1" applyFill="1" applyBorder="1"/>
    <xf numFmtId="0" fontId="20" fillId="5" borderId="8" xfId="0" applyFont="1" applyFill="1" applyBorder="1"/>
    <xf numFmtId="2" fontId="1" fillId="4" borderId="29" xfId="0" applyNumberFormat="1" applyFont="1" applyFill="1" applyBorder="1" applyAlignment="1">
      <alignment horizontal="center" vertical="top" wrapText="1"/>
    </xf>
    <xf numFmtId="0" fontId="0" fillId="11" borderId="0" xfId="0" applyFill="1"/>
    <xf numFmtId="0" fontId="14" fillId="4" borderId="1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1" fillId="11" borderId="20" xfId="0" applyFont="1" applyFill="1" applyBorder="1" applyAlignment="1">
      <alignment horizontal="center" vertical="top" wrapText="1"/>
    </xf>
    <xf numFmtId="164" fontId="1" fillId="11" borderId="9" xfId="0" applyNumberFormat="1" applyFont="1" applyFill="1" applyBorder="1" applyAlignment="1">
      <alignment horizontal="center" vertical="top" wrapText="1"/>
    </xf>
    <xf numFmtId="0" fontId="20" fillId="10" borderId="0" xfId="0" applyFont="1" applyFill="1"/>
    <xf numFmtId="0" fontId="27" fillId="0" borderId="1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0" fillId="0" borderId="66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top" wrapText="1"/>
    </xf>
    <xf numFmtId="0" fontId="18" fillId="4" borderId="28" xfId="0" applyFont="1" applyFill="1" applyBorder="1" applyAlignment="1">
      <alignment horizontal="left" vertical="top" wrapText="1"/>
    </xf>
    <xf numFmtId="0" fontId="18" fillId="4" borderId="6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62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20" fillId="4" borderId="28" xfId="0" applyFont="1" applyFill="1" applyBorder="1" applyAlignment="1"/>
    <xf numFmtId="0" fontId="9" fillId="0" borderId="11" xfId="0" applyFont="1" applyFill="1" applyBorder="1" applyAlignment="1">
      <alignment horizontal="left" vertical="top" wrapText="1"/>
    </xf>
    <xf numFmtId="0" fontId="11" fillId="0" borderId="34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1" fontId="9" fillId="0" borderId="29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1" fontId="10" fillId="0" borderId="29" xfId="0" applyNumberFormat="1" applyFont="1" applyFill="1" applyBorder="1" applyAlignment="1">
      <alignment horizontal="center" vertical="top" wrapText="1"/>
    </xf>
    <xf numFmtId="1" fontId="10" fillId="0" borderId="35" xfId="0" applyNumberFormat="1" applyFont="1" applyFill="1" applyBorder="1" applyAlignment="1">
      <alignment horizontal="center" vertical="top" wrapText="1"/>
    </xf>
    <xf numFmtId="1" fontId="10" fillId="0" borderId="30" xfId="0" applyNumberFormat="1" applyFont="1" applyFill="1" applyBorder="1" applyAlignment="1">
      <alignment horizontal="center" vertical="top" wrapText="1"/>
    </xf>
    <xf numFmtId="1" fontId="10" fillId="0" borderId="29" xfId="0" applyNumberFormat="1" applyFont="1" applyFill="1" applyBorder="1" applyAlignment="1">
      <alignment horizontal="center" vertical="top"/>
    </xf>
    <xf numFmtId="1" fontId="10" fillId="0" borderId="9" xfId="0" applyNumberFormat="1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 applyProtection="1">
      <alignment horizontal="center" vertical="top" wrapText="1"/>
    </xf>
    <xf numFmtId="1" fontId="0" fillId="0" borderId="1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20" fillId="9" borderId="18" xfId="0" applyFont="1" applyFill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28" xfId="0" applyFont="1" applyBorder="1"/>
    <xf numFmtId="0" fontId="20" fillId="0" borderId="19" xfId="0" applyFont="1" applyBorder="1"/>
    <xf numFmtId="0" fontId="20" fillId="9" borderId="62" xfId="0" applyFont="1" applyFill="1" applyBorder="1" applyAlignment="1">
      <alignment horizontal="center"/>
    </xf>
    <xf numFmtId="0" fontId="20" fillId="0" borderId="24" xfId="0" applyFont="1" applyBorder="1"/>
    <xf numFmtId="0" fontId="20" fillId="9" borderId="18" xfId="0" applyFont="1" applyFill="1" applyBorder="1"/>
    <xf numFmtId="0" fontId="20" fillId="0" borderId="19" xfId="0" applyFont="1" applyFill="1" applyBorder="1" applyAlignment="1">
      <alignment horizontal="center"/>
    </xf>
    <xf numFmtId="0" fontId="20" fillId="0" borderId="18" xfId="0" applyFont="1" applyBorder="1"/>
    <xf numFmtId="0" fontId="20" fillId="4" borderId="22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8" fillId="2" borderId="22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top" wrapText="1"/>
    </xf>
    <xf numFmtId="0" fontId="2" fillId="4" borderId="34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center"/>
    </xf>
    <xf numFmtId="0" fontId="10" fillId="0" borderId="29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33" fillId="0" borderId="30" xfId="0" applyFont="1" applyFill="1" applyBorder="1" applyAlignment="1">
      <alignment vertical="top" wrapText="1"/>
    </xf>
    <xf numFmtId="0" fontId="27" fillId="0" borderId="2" xfId="0" applyFont="1" applyFill="1" applyBorder="1" applyAlignment="1">
      <alignment vertical="top" wrapText="1"/>
    </xf>
    <xf numFmtId="0" fontId="27" fillId="0" borderId="21" xfId="0" applyFont="1" applyFill="1" applyBorder="1" applyAlignment="1">
      <alignment vertical="top" wrapText="1"/>
    </xf>
    <xf numFmtId="0" fontId="1" fillId="0" borderId="2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27" fillId="4" borderId="5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0" fillId="0" borderId="19" xfId="0" applyFont="1" applyFill="1" applyBorder="1"/>
    <xf numFmtId="0" fontId="9" fillId="0" borderId="29" xfId="0" applyFont="1" applyFill="1" applyBorder="1" applyAlignment="1">
      <alignment horizontal="left" vertical="top" wrapText="1"/>
    </xf>
    <xf numFmtId="0" fontId="18" fillId="4" borderId="10" xfId="0" applyFont="1" applyFill="1" applyBorder="1" applyAlignment="1">
      <alignment horizontal="center" vertical="top" textRotation="90" wrapText="1"/>
    </xf>
    <xf numFmtId="0" fontId="8" fillId="0" borderId="12" xfId="0" applyFont="1" applyFill="1" applyBorder="1" applyAlignment="1">
      <alignment horizontal="center" vertical="top" textRotation="90" wrapText="1"/>
    </xf>
    <xf numFmtId="0" fontId="0" fillId="0" borderId="8" xfId="0" applyFont="1" applyFill="1" applyBorder="1"/>
    <xf numFmtId="0" fontId="20" fillId="4" borderId="19" xfId="0" applyFont="1" applyFill="1" applyBorder="1"/>
    <xf numFmtId="0" fontId="16" fillId="0" borderId="29" xfId="0" applyFont="1" applyFill="1" applyBorder="1" applyAlignment="1">
      <alignment horizontal="left" vertical="top" wrapText="1"/>
    </xf>
    <xf numFmtId="0" fontId="0" fillId="4" borderId="34" xfId="0" applyFont="1" applyFill="1" applyBorder="1"/>
    <xf numFmtId="0" fontId="0" fillId="4" borderId="8" xfId="0" applyFont="1" applyFill="1" applyBorder="1"/>
    <xf numFmtId="0" fontId="0" fillId="4" borderId="15" xfId="0" applyFont="1" applyFill="1" applyBorder="1"/>
    <xf numFmtId="0" fontId="20" fillId="4" borderId="34" xfId="0" applyFont="1" applyFill="1" applyBorder="1"/>
    <xf numFmtId="0" fontId="20" fillId="4" borderId="8" xfId="0" applyFont="1" applyFill="1" applyBorder="1"/>
    <xf numFmtId="0" fontId="20" fillId="4" borderId="15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35" xfId="0" applyFont="1" applyFill="1" applyBorder="1"/>
    <xf numFmtId="0" fontId="0" fillId="0" borderId="17" xfId="0" applyFont="1" applyFill="1" applyBorder="1"/>
    <xf numFmtId="0" fontId="0" fillId="0" borderId="29" xfId="0" applyFont="1" applyFill="1" applyBorder="1"/>
    <xf numFmtId="0" fontId="0" fillId="0" borderId="2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left" vertical="top" wrapText="1"/>
    </xf>
    <xf numFmtId="0" fontId="0" fillId="0" borderId="29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0" fontId="0" fillId="6" borderId="1" xfId="0" applyFill="1" applyBorder="1"/>
    <xf numFmtId="0" fontId="0" fillId="6" borderId="8" xfId="0" applyFont="1" applyFill="1" applyBorder="1"/>
    <xf numFmtId="0" fontId="16" fillId="6" borderId="1" xfId="0" applyFont="1" applyFill="1" applyBorder="1" applyAlignment="1">
      <alignment horizontal="left" vertical="top" wrapText="1"/>
    </xf>
    <xf numFmtId="0" fontId="20" fillId="6" borderId="8" xfId="0" applyFont="1" applyFill="1" applyBorder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left" vertical="top" wrapText="1"/>
    </xf>
    <xf numFmtId="0" fontId="0" fillId="6" borderId="9" xfId="0" applyFont="1" applyFill="1" applyBorder="1"/>
    <xf numFmtId="0" fontId="0" fillId="6" borderId="0" xfId="0" applyFill="1"/>
    <xf numFmtId="0" fontId="16" fillId="6" borderId="7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18" fillId="6" borderId="8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16" fillId="0" borderId="71" xfId="0" applyFont="1" applyFill="1" applyBorder="1" applyAlignment="1">
      <alignment horizontal="left" vertical="top" wrapText="1"/>
    </xf>
    <xf numFmtId="0" fontId="18" fillId="6" borderId="4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7" fillId="0" borderId="71" xfId="0" applyFont="1" applyFill="1" applyBorder="1" applyAlignment="1">
      <alignment horizontal="left" vertical="top" wrapText="1"/>
    </xf>
    <xf numFmtId="0" fontId="10" fillId="6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8" fillId="6" borderId="8" xfId="0" applyFont="1" applyFill="1" applyBorder="1" applyAlignment="1">
      <alignment horizontal="left" vertical="top" wrapText="1"/>
    </xf>
    <xf numFmtId="0" fontId="20" fillId="0" borderId="10" xfId="0" applyFont="1" applyFill="1" applyBorder="1"/>
    <xf numFmtId="0" fontId="20" fillId="5" borderId="11" xfId="0" applyFont="1" applyFill="1" applyBorder="1"/>
    <xf numFmtId="0" fontId="20" fillId="10" borderId="4" xfId="0" applyFont="1" applyFill="1" applyBorder="1"/>
    <xf numFmtId="0" fontId="0" fillId="7" borderId="59" xfId="0" applyFont="1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60" xfId="0" applyFont="1" applyFill="1" applyBorder="1" applyAlignment="1">
      <alignment horizontal="center" vertical="top"/>
    </xf>
    <xf numFmtId="0" fontId="0" fillId="7" borderId="4" xfId="0" applyFont="1" applyFill="1" applyBorder="1" applyAlignment="1">
      <alignment horizontal="center" vertical="top"/>
    </xf>
    <xf numFmtId="0" fontId="0" fillId="7" borderId="61" xfId="0" applyFont="1" applyFill="1" applyBorder="1" applyAlignment="1">
      <alignment horizontal="center" vertical="top"/>
    </xf>
    <xf numFmtId="0" fontId="0" fillId="7" borderId="36" xfId="0" applyFill="1" applyBorder="1" applyAlignment="1">
      <alignment horizontal="center" vertical="top"/>
    </xf>
    <xf numFmtId="0" fontId="0" fillId="0" borderId="65" xfId="0" applyFont="1" applyBorder="1" applyAlignment="1">
      <alignment horizontal="center" vertical="top"/>
    </xf>
    <xf numFmtId="0" fontId="0" fillId="0" borderId="31" xfId="0" applyFont="1" applyBorder="1" applyAlignment="1">
      <alignment horizontal="center" vertical="top"/>
    </xf>
    <xf numFmtId="0" fontId="0" fillId="0" borderId="60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63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65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63" xfId="0" applyFont="1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59" xfId="0" applyFont="1" applyFill="1" applyBorder="1" applyAlignment="1">
      <alignment horizontal="center" vertical="top"/>
    </xf>
    <xf numFmtId="0" fontId="0" fillId="0" borderId="61" xfId="0" applyFont="1" applyFill="1" applyBorder="1" applyAlignment="1">
      <alignment horizontal="center" vertical="top"/>
    </xf>
    <xf numFmtId="0" fontId="0" fillId="0" borderId="65" xfId="0" applyFont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top"/>
    </xf>
    <xf numFmtId="0" fontId="0" fillId="0" borderId="31" xfId="0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/>
    </xf>
    <xf numFmtId="0" fontId="20" fillId="3" borderId="61" xfId="0" applyFont="1" applyFill="1" applyBorder="1" applyAlignment="1">
      <alignment horizontal="center" vertical="top"/>
    </xf>
    <xf numFmtId="0" fontId="33" fillId="0" borderId="2" xfId="0" applyFont="1" applyFill="1" applyBorder="1" applyAlignment="1">
      <alignment vertical="top" wrapText="1"/>
    </xf>
    <xf numFmtId="0" fontId="23" fillId="0" borderId="65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left" vertical="top" wrapText="1"/>
    </xf>
    <xf numFmtId="0" fontId="10" fillId="6" borderId="1" xfId="0" applyNumberFormat="1" applyFont="1" applyFill="1" applyBorder="1" applyAlignment="1">
      <alignment horizontal="center" vertical="top" wrapText="1"/>
    </xf>
    <xf numFmtId="0" fontId="10" fillId="6" borderId="1" xfId="0" applyNumberFormat="1" applyFont="1" applyFill="1" applyBorder="1" applyAlignment="1">
      <alignment horizontal="left" vertical="top" wrapText="1"/>
    </xf>
    <xf numFmtId="0" fontId="16" fillId="4" borderId="8" xfId="0" applyFont="1" applyFill="1" applyBorder="1" applyAlignment="1">
      <alignment horizontal="center" wrapText="1"/>
    </xf>
    <xf numFmtId="0" fontId="17" fillId="4" borderId="8" xfId="0" applyFont="1" applyFill="1" applyBorder="1" applyAlignment="1">
      <alignment horizontal="center" wrapText="1"/>
    </xf>
    <xf numFmtId="0" fontId="16" fillId="4" borderId="34" xfId="0" applyFont="1" applyFill="1" applyBorder="1" applyAlignment="1">
      <alignment horizontal="center" wrapText="1"/>
    </xf>
    <xf numFmtId="0" fontId="28" fillId="4" borderId="8" xfId="0" applyFont="1" applyFill="1" applyBorder="1" applyAlignment="1">
      <alignment horizontal="center" wrapText="1"/>
    </xf>
    <xf numFmtId="0" fontId="16" fillId="6" borderId="8" xfId="0" applyFont="1" applyFill="1" applyBorder="1" applyAlignment="1">
      <alignment horizontal="center" wrapText="1"/>
    </xf>
    <xf numFmtId="0" fontId="16" fillId="4" borderId="15" xfId="0" applyFont="1" applyFill="1" applyBorder="1" applyAlignment="1">
      <alignment horizontal="center" wrapText="1"/>
    </xf>
    <xf numFmtId="0" fontId="20" fillId="4" borderId="18" xfId="0" applyFont="1" applyFill="1" applyBorder="1" applyAlignment="1">
      <alignment horizontal="center"/>
    </xf>
    <xf numFmtId="0" fontId="0" fillId="4" borderId="19" xfId="0" applyFont="1" applyFill="1" applyBorder="1"/>
    <xf numFmtId="0" fontId="2" fillId="10" borderId="31" xfId="0" applyFont="1" applyFill="1" applyBorder="1" applyAlignment="1">
      <alignment horizontal="center" vertical="top"/>
    </xf>
    <xf numFmtId="0" fontId="32" fillId="0" borderId="60" xfId="0" applyFont="1" applyBorder="1" applyAlignment="1">
      <alignment vertical="top" wrapText="1"/>
    </xf>
    <xf numFmtId="0" fontId="32" fillId="0" borderId="63" xfId="0" applyFont="1" applyBorder="1" applyAlignment="1">
      <alignment vertical="top" wrapText="1"/>
    </xf>
    <xf numFmtId="0" fontId="2" fillId="10" borderId="4" xfId="0" applyFont="1" applyFill="1" applyBorder="1" applyAlignment="1">
      <alignment horizontal="center" vertical="top"/>
    </xf>
    <xf numFmtId="0" fontId="2" fillId="10" borderId="4" xfId="0" applyFont="1" applyFill="1" applyBorder="1" applyAlignment="1">
      <alignment horizontal="center"/>
    </xf>
    <xf numFmtId="0" fontId="2" fillId="10" borderId="23" xfId="0" applyFont="1" applyFill="1" applyBorder="1" applyAlignment="1">
      <alignment horizontal="center" vertical="top"/>
    </xf>
    <xf numFmtId="0" fontId="2" fillId="10" borderId="8" xfId="0" applyFont="1" applyFill="1" applyBorder="1" applyAlignment="1">
      <alignment horizontal="center" vertical="top"/>
    </xf>
    <xf numFmtId="0" fontId="2" fillId="10" borderId="15" xfId="0" applyFont="1" applyFill="1" applyBorder="1" applyAlignment="1">
      <alignment horizontal="center" vertical="top"/>
    </xf>
    <xf numFmtId="164" fontId="2" fillId="11" borderId="35" xfId="0" applyNumberFormat="1" applyFont="1" applyFill="1" applyBorder="1" applyAlignment="1">
      <alignment horizontal="center" vertical="top" wrapText="1"/>
    </xf>
    <xf numFmtId="164" fontId="2" fillId="11" borderId="9" xfId="0" applyNumberFormat="1" applyFont="1" applyFill="1" applyBorder="1" applyAlignment="1">
      <alignment horizontal="center" vertical="top" wrapText="1"/>
    </xf>
    <xf numFmtId="164" fontId="2" fillId="11" borderId="25" xfId="0" applyNumberFormat="1" applyFont="1" applyFill="1" applyBorder="1" applyAlignment="1">
      <alignment horizontal="center" vertical="top" wrapText="1"/>
    </xf>
    <xf numFmtId="0" fontId="34" fillId="0" borderId="60" xfId="0" applyFont="1" applyBorder="1" applyAlignment="1">
      <alignment vertical="top" wrapText="1"/>
    </xf>
    <xf numFmtId="0" fontId="16" fillId="4" borderId="1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left" vertical="top" wrapText="1"/>
    </xf>
    <xf numFmtId="0" fontId="20" fillId="7" borderId="59" xfId="0" applyFont="1" applyFill="1" applyBorder="1" applyAlignment="1">
      <alignment horizontal="center" vertical="center"/>
    </xf>
    <xf numFmtId="0" fontId="20" fillId="7" borderId="60" xfId="0" applyFont="1" applyFill="1" applyBorder="1" applyAlignment="1">
      <alignment horizontal="center" vertical="top"/>
    </xf>
    <xf numFmtId="0" fontId="20" fillId="7" borderId="61" xfId="0" applyFont="1" applyFill="1" applyBorder="1" applyAlignment="1">
      <alignment horizontal="center" vertical="top"/>
    </xf>
    <xf numFmtId="0" fontId="20" fillId="0" borderId="65" xfId="0" applyFont="1" applyBorder="1" applyAlignment="1">
      <alignment horizontal="center" vertical="top"/>
    </xf>
    <xf numFmtId="0" fontId="20" fillId="0" borderId="60" xfId="0" applyFont="1" applyBorder="1" applyAlignment="1">
      <alignment horizontal="center" vertical="top"/>
    </xf>
    <xf numFmtId="0" fontId="20" fillId="0" borderId="63" xfId="0" applyFont="1" applyBorder="1" applyAlignment="1">
      <alignment horizontal="center" vertical="top"/>
    </xf>
    <xf numFmtId="0" fontId="20" fillId="0" borderId="65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top"/>
    </xf>
    <xf numFmtId="0" fontId="20" fillId="0" borderId="63" xfId="0" applyFont="1" applyFill="1" applyBorder="1" applyAlignment="1">
      <alignment horizontal="center" vertical="top"/>
    </xf>
    <xf numFmtId="0" fontId="20" fillId="0" borderId="65" xfId="0" applyFont="1" applyBorder="1" applyAlignment="1">
      <alignment horizontal="center" vertical="center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0" fontId="0" fillId="0" borderId="0" xfId="0" applyFont="1" applyFill="1" applyAlignment="1">
      <alignment vertical="top"/>
    </xf>
    <xf numFmtId="1" fontId="0" fillId="0" borderId="11" xfId="0" applyNumberFormat="1" applyFont="1" applyFill="1" applyBorder="1" applyAlignment="1">
      <alignment horizontal="center" vertical="top"/>
    </xf>
    <xf numFmtId="1" fontId="0" fillId="0" borderId="12" xfId="0" applyNumberFormat="1" applyFont="1" applyFill="1" applyBorder="1" applyAlignment="1">
      <alignment horizontal="center" vertical="top"/>
    </xf>
    <xf numFmtId="1" fontId="0" fillId="0" borderId="33" xfId="0" applyNumberFormat="1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 wrapText="1"/>
    </xf>
    <xf numFmtId="0" fontId="9" fillId="0" borderId="29" xfId="0" applyFont="1" applyFill="1" applyBorder="1" applyAlignment="1">
      <alignment horizontal="center" vertical="top" wrapText="1"/>
    </xf>
    <xf numFmtId="0" fontId="20" fillId="12" borderId="0" xfId="0" applyFont="1" applyFill="1"/>
    <xf numFmtId="164" fontId="9" fillId="0" borderId="30" xfId="0" applyNumberFormat="1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164" fontId="10" fillId="0" borderId="2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Fill="1" applyBorder="1" applyAlignment="1">
      <alignment horizontal="center" vertical="top" wrapText="1"/>
    </xf>
    <xf numFmtId="1" fontId="0" fillId="0" borderId="29" xfId="0" applyNumberFormat="1" applyFont="1" applyFill="1" applyBorder="1" applyAlignment="1">
      <alignment horizontal="center" vertical="top"/>
    </xf>
    <xf numFmtId="1" fontId="0" fillId="0" borderId="11" xfId="0" applyNumberFormat="1" applyFill="1" applyBorder="1" applyAlignment="1">
      <alignment horizontal="center" vertical="top"/>
    </xf>
    <xf numFmtId="1" fontId="0" fillId="0" borderId="33" xfId="0" applyNumberFormat="1" applyFill="1" applyBorder="1" applyAlignment="1">
      <alignment horizontal="center" vertical="top"/>
    </xf>
    <xf numFmtId="1" fontId="9" fillId="0" borderId="11" xfId="0" applyNumberFormat="1" applyFont="1" applyFill="1" applyBorder="1" applyAlignment="1">
      <alignment horizontal="center" vertical="top" wrapText="1"/>
    </xf>
    <xf numFmtId="1" fontId="9" fillId="6" borderId="1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164" fontId="9" fillId="6" borderId="2" xfId="0" applyNumberFormat="1" applyFont="1" applyFill="1" applyBorder="1" applyAlignment="1">
      <alignment horizontal="center" vertical="top" wrapText="1"/>
    </xf>
    <xf numFmtId="1" fontId="10" fillId="6" borderId="1" xfId="0" applyNumberFormat="1" applyFont="1" applyFill="1" applyBorder="1" applyAlignment="1">
      <alignment horizontal="center" vertical="top" wrapText="1"/>
    </xf>
    <xf numFmtId="1" fontId="10" fillId="6" borderId="9" xfId="0" applyNumberFormat="1" applyFont="1" applyFill="1" applyBorder="1" applyAlignment="1">
      <alignment horizontal="center" vertical="top" wrapText="1"/>
    </xf>
    <xf numFmtId="1" fontId="10" fillId="6" borderId="2" xfId="0" applyNumberFormat="1" applyFont="1" applyFill="1" applyBorder="1" applyAlignment="1">
      <alignment horizontal="center" vertical="top" wrapText="1"/>
    </xf>
    <xf numFmtId="1" fontId="10" fillId="6" borderId="1" xfId="0" applyNumberFormat="1" applyFont="1" applyFill="1" applyBorder="1" applyAlignment="1">
      <alignment horizontal="center" vertical="top"/>
    </xf>
    <xf numFmtId="0" fontId="8" fillId="0" borderId="19" xfId="0" applyFont="1" applyFill="1" applyBorder="1" applyAlignment="1">
      <alignment horizontal="left" vertical="top" textRotation="90" wrapText="1"/>
    </xf>
    <xf numFmtId="0" fontId="8" fillId="0" borderId="20" xfId="0" applyFont="1" applyFill="1" applyBorder="1" applyAlignment="1">
      <alignment horizontal="left" vertical="top" textRotation="90" wrapText="1"/>
    </xf>
    <xf numFmtId="0" fontId="20" fillId="4" borderId="8" xfId="0" applyFont="1" applyFill="1" applyBorder="1" applyAlignment="1">
      <alignment horizontal="center"/>
    </xf>
    <xf numFmtId="0" fontId="20" fillId="4" borderId="34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0" fontId="20" fillId="4" borderId="19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4" fillId="0" borderId="22" xfId="0" applyFont="1" applyBorder="1" applyAlignment="1">
      <alignment horizontal="right"/>
    </xf>
    <xf numFmtId="2" fontId="1" fillId="4" borderId="47" xfId="0" applyNumberFormat="1" applyFont="1" applyFill="1" applyBorder="1" applyAlignment="1">
      <alignment horizontal="center" vertical="top" wrapText="1"/>
    </xf>
    <xf numFmtId="164" fontId="2" fillId="4" borderId="19" xfId="0" applyNumberFormat="1" applyFont="1" applyFill="1" applyBorder="1" applyAlignment="1">
      <alignment horizontal="center" vertical="center"/>
    </xf>
    <xf numFmtId="164" fontId="2" fillId="4" borderId="2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19" xfId="0" applyFill="1" applyBorder="1"/>
    <xf numFmtId="0" fontId="20" fillId="0" borderId="19" xfId="0" applyFont="1" applyFill="1" applyBorder="1"/>
    <xf numFmtId="0" fontId="10" fillId="0" borderId="6" xfId="0" applyNumberFormat="1" applyFont="1" applyFill="1" applyBorder="1" applyAlignment="1">
      <alignment horizontal="left" vertical="top" wrapText="1"/>
    </xf>
    <xf numFmtId="0" fontId="0" fillId="0" borderId="6" xfId="0" applyFill="1" applyBorder="1"/>
    <xf numFmtId="2" fontId="0" fillId="2" borderId="7" xfId="0" applyNumberFormat="1" applyFill="1" applyBorder="1"/>
    <xf numFmtId="0" fontId="0" fillId="0" borderId="55" xfId="0" applyFill="1" applyBorder="1"/>
    <xf numFmtId="164" fontId="10" fillId="0" borderId="1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10" fillId="0" borderId="6" xfId="0" applyNumberFormat="1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164" fontId="10" fillId="0" borderId="11" xfId="0" applyNumberFormat="1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vertical="top" wrapText="1"/>
    </xf>
    <xf numFmtId="0" fontId="2" fillId="8" borderId="8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8" borderId="0" xfId="0" applyFill="1"/>
    <xf numFmtId="0" fontId="20" fillId="1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top" wrapText="1"/>
    </xf>
    <xf numFmtId="0" fontId="27" fillId="4" borderId="6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7" fillId="0" borderId="31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 vertical="top" wrapText="1"/>
    </xf>
    <xf numFmtId="0" fontId="1" fillId="0" borderId="36" xfId="0" applyNumberFormat="1" applyFont="1" applyFill="1" applyBorder="1" applyAlignment="1">
      <alignment horizontal="center" vertical="top" wrapText="1"/>
    </xf>
    <xf numFmtId="2" fontId="7" fillId="0" borderId="67" xfId="0" applyNumberFormat="1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51" xfId="0" applyFont="1" applyFill="1" applyBorder="1" applyAlignment="1">
      <alignment horizontal="center" vertical="top" wrapText="1"/>
    </xf>
    <xf numFmtId="0" fontId="2" fillId="4" borderId="65" xfId="0" applyFont="1" applyFill="1" applyBorder="1" applyAlignment="1">
      <alignment horizontal="center" vertical="top" wrapText="1"/>
    </xf>
    <xf numFmtId="0" fontId="2" fillId="4" borderId="60" xfId="0" applyFont="1" applyFill="1" applyBorder="1" applyAlignment="1">
      <alignment horizontal="center" vertical="top" wrapText="1"/>
    </xf>
    <xf numFmtId="0" fontId="2" fillId="8" borderId="60" xfId="0" applyFont="1" applyFill="1" applyBorder="1" applyAlignment="1">
      <alignment horizontal="center" vertical="top" wrapText="1"/>
    </xf>
    <xf numFmtId="0" fontId="2" fillId="4" borderId="61" xfId="0" applyFont="1" applyFill="1" applyBorder="1" applyAlignment="1">
      <alignment horizontal="center" vertical="top" wrapText="1"/>
    </xf>
    <xf numFmtId="0" fontId="2" fillId="4" borderId="64" xfId="0" applyFont="1" applyFill="1" applyBorder="1" applyAlignment="1">
      <alignment horizontal="center" vertical="top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top" wrapText="1"/>
    </xf>
    <xf numFmtId="0" fontId="2" fillId="4" borderId="62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top" wrapText="1"/>
    </xf>
    <xf numFmtId="0" fontId="27" fillId="4" borderId="65" xfId="0" applyFont="1" applyFill="1" applyBorder="1" applyAlignment="1">
      <alignment horizontal="center" vertical="center" wrapText="1"/>
    </xf>
    <xf numFmtId="0" fontId="27" fillId="4" borderId="60" xfId="0" applyFont="1" applyFill="1" applyBorder="1" applyAlignment="1">
      <alignment horizontal="center" vertical="center" wrapText="1"/>
    </xf>
    <xf numFmtId="0" fontId="27" fillId="8" borderId="60" xfId="0" applyFont="1" applyFill="1" applyBorder="1" applyAlignment="1">
      <alignment horizontal="center" vertical="center" wrapText="1"/>
    </xf>
    <xf numFmtId="0" fontId="27" fillId="4" borderId="61" xfId="0" applyFont="1" applyFill="1" applyBorder="1" applyAlignment="1">
      <alignment horizontal="center" vertical="center" wrapText="1"/>
    </xf>
    <xf numFmtId="0" fontId="27" fillId="4" borderId="64" xfId="0" applyFont="1" applyFill="1" applyBorder="1" applyAlignment="1">
      <alignment horizontal="center" vertical="center" wrapText="1"/>
    </xf>
    <xf numFmtId="0" fontId="20" fillId="15" borderId="62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17" fillId="4" borderId="60" xfId="0" applyFont="1" applyFill="1" applyBorder="1" applyAlignment="1">
      <alignment horizontal="center"/>
    </xf>
    <xf numFmtId="0" fontId="17" fillId="4" borderId="65" xfId="0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/>
    </xf>
    <xf numFmtId="0" fontId="17" fillId="8" borderId="60" xfId="0" applyFont="1" applyFill="1" applyBorder="1" applyAlignment="1">
      <alignment horizontal="center" vertical="center"/>
    </xf>
    <xf numFmtId="0" fontId="17" fillId="4" borderId="6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34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18" fillId="4" borderId="51" xfId="0" applyFont="1" applyFill="1" applyBorder="1" applyAlignment="1">
      <alignment horizontal="center" textRotation="90" wrapText="1"/>
    </xf>
    <xf numFmtId="0" fontId="8" fillId="0" borderId="51" xfId="0" applyFont="1" applyFill="1" applyBorder="1" applyAlignment="1">
      <alignment horizontal="center" textRotation="90" wrapText="1"/>
    </xf>
    <xf numFmtId="0" fontId="8" fillId="0" borderId="55" xfId="0" applyFont="1" applyFill="1" applyBorder="1" applyAlignment="1">
      <alignment horizontal="center" vertical="top" textRotation="90" wrapText="1"/>
    </xf>
    <xf numFmtId="0" fontId="8" fillId="0" borderId="44" xfId="0" applyFont="1" applyFill="1" applyBorder="1" applyAlignment="1">
      <alignment horizontal="center" vertical="top" wrapText="1"/>
    </xf>
    <xf numFmtId="0" fontId="0" fillId="0" borderId="34" xfId="0" applyFont="1" applyFill="1" applyBorder="1"/>
    <xf numFmtId="0" fontId="0" fillId="0" borderId="15" xfId="0" applyFont="1" applyFill="1" applyBorder="1"/>
    <xf numFmtId="0" fontId="8" fillId="0" borderId="10" xfId="0" applyFont="1" applyFill="1" applyBorder="1" applyAlignment="1">
      <alignment horizontal="center" vertical="top" textRotation="90" wrapText="1"/>
    </xf>
    <xf numFmtId="0" fontId="18" fillId="4" borderId="51" xfId="0" applyFont="1" applyFill="1" applyBorder="1" applyAlignment="1">
      <alignment horizontal="center" vertical="top" textRotation="90" wrapText="1"/>
    </xf>
    <xf numFmtId="0" fontId="8" fillId="0" borderId="51" xfId="0" applyFont="1" applyFill="1" applyBorder="1" applyAlignment="1">
      <alignment horizontal="center" vertical="top" textRotation="90" wrapText="1"/>
    </xf>
    <xf numFmtId="0" fontId="8" fillId="0" borderId="67" xfId="0" applyFont="1" applyFill="1" applyBorder="1" applyAlignment="1">
      <alignment horizontal="center" vertical="top" textRotation="90" wrapText="1"/>
    </xf>
    <xf numFmtId="0" fontId="20" fillId="0" borderId="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20" fillId="0" borderId="8" xfId="0" applyFont="1" applyFill="1" applyBorder="1"/>
    <xf numFmtId="0" fontId="20" fillId="4" borderId="71" xfId="0" applyFont="1" applyFill="1" applyBorder="1"/>
    <xf numFmtId="0" fontId="20" fillId="4" borderId="46" xfId="0" applyFont="1" applyFill="1" applyBorder="1"/>
    <xf numFmtId="0" fontId="20" fillId="6" borderId="71" xfId="0" applyFont="1" applyFill="1" applyBorder="1"/>
    <xf numFmtId="0" fontId="20" fillId="4" borderId="72" xfId="0" applyFont="1" applyFill="1" applyBorder="1"/>
    <xf numFmtId="0" fontId="20" fillId="4" borderId="4" xfId="0" applyFont="1" applyFill="1" applyBorder="1"/>
    <xf numFmtId="0" fontId="20" fillId="4" borderId="31" xfId="0" applyFont="1" applyFill="1" applyBorder="1"/>
    <xf numFmtId="0" fontId="20" fillId="6" borderId="4" xfId="0" applyFont="1" applyFill="1" applyBorder="1"/>
    <xf numFmtId="0" fontId="20" fillId="4" borderId="23" xfId="0" applyFont="1" applyFill="1" applyBorder="1"/>
    <xf numFmtId="0" fontId="0" fillId="0" borderId="55" xfId="0" applyFont="1" applyFill="1" applyBorder="1"/>
    <xf numFmtId="0" fontId="0" fillId="0" borderId="11" xfId="0" applyFont="1" applyFill="1" applyBorder="1"/>
    <xf numFmtId="0" fontId="18" fillId="4" borderId="22" xfId="0" applyFont="1" applyFill="1" applyBorder="1" applyAlignment="1">
      <alignment horizontal="center" vertical="top" textRotation="90" wrapText="1"/>
    </xf>
    <xf numFmtId="0" fontId="8" fillId="0" borderId="19" xfId="0" applyFont="1" applyFill="1" applyBorder="1" applyAlignment="1">
      <alignment horizontal="center" vertical="top" textRotation="90" wrapText="1"/>
    </xf>
    <xf numFmtId="0" fontId="20" fillId="0" borderId="4" xfId="0" applyFont="1" applyFill="1" applyBorder="1"/>
    <xf numFmtId="0" fontId="0" fillId="0" borderId="4" xfId="0" applyFont="1" applyFill="1" applyBorder="1"/>
    <xf numFmtId="0" fontId="0" fillId="0" borderId="31" xfId="0" applyFont="1" applyFill="1" applyBorder="1"/>
    <xf numFmtId="0" fontId="0" fillId="0" borderId="23" xfId="0" applyFont="1" applyFill="1" applyBorder="1"/>
    <xf numFmtId="0" fontId="18" fillId="4" borderId="67" xfId="0" applyFont="1" applyFill="1" applyBorder="1" applyAlignment="1">
      <alignment horizontal="center" vertical="top" textRotation="90" wrapText="1"/>
    </xf>
    <xf numFmtId="0" fontId="0" fillId="0" borderId="28" xfId="0" applyFont="1" applyFill="1" applyBorder="1"/>
    <xf numFmtId="0" fontId="9" fillId="0" borderId="17" xfId="0" applyFont="1" applyFill="1" applyBorder="1" applyAlignment="1">
      <alignment horizontal="center" vertical="top" wrapText="1"/>
    </xf>
    <xf numFmtId="0" fontId="0" fillId="0" borderId="25" xfId="0" applyFont="1" applyFill="1" applyBorder="1"/>
    <xf numFmtId="0" fontId="16" fillId="4" borderId="19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wrapText="1"/>
    </xf>
    <xf numFmtId="0" fontId="20" fillId="0" borderId="71" xfId="0" applyFont="1" applyFill="1" applyBorder="1"/>
    <xf numFmtId="0" fontId="20" fillId="6" borderId="8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4" xfId="0" applyFont="1" applyFill="1" applyBorder="1"/>
    <xf numFmtId="0" fontId="15" fillId="0" borderId="35" xfId="0" applyFont="1" applyFill="1" applyBorder="1" applyAlignment="1">
      <alignment horizontal="left" vertical="top" wrapText="1"/>
    </xf>
    <xf numFmtId="0" fontId="15" fillId="0" borderId="29" xfId="0" applyFont="1" applyFill="1" applyBorder="1" applyAlignment="1">
      <alignment horizontal="center" vertical="top" wrapText="1"/>
    </xf>
    <xf numFmtId="0" fontId="15" fillId="0" borderId="30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left" vertical="top" wrapText="1"/>
    </xf>
    <xf numFmtId="0" fontId="0" fillId="0" borderId="53" xfId="0" applyFill="1" applyBorder="1"/>
    <xf numFmtId="0" fontId="9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0" fillId="0" borderId="57" xfId="0" applyFill="1" applyBorder="1"/>
    <xf numFmtId="0" fontId="19" fillId="0" borderId="1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0" borderId="33" xfId="0" applyFill="1" applyBorder="1"/>
    <xf numFmtId="0" fontId="20" fillId="5" borderId="36" xfId="0" applyFont="1" applyFill="1" applyBorder="1"/>
    <xf numFmtId="0" fontId="0" fillId="0" borderId="9" xfId="0" applyFill="1" applyBorder="1"/>
    <xf numFmtId="0" fontId="17" fillId="6" borderId="71" xfId="0" applyFont="1" applyFill="1" applyBorder="1" applyAlignment="1">
      <alignment horizontal="left" vertical="top" wrapText="1"/>
    </xf>
    <xf numFmtId="0" fontId="0" fillId="6" borderId="9" xfId="0" applyFill="1" applyBorder="1"/>
    <xf numFmtId="0" fontId="16" fillId="5" borderId="46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horizontal="left" vertical="top" wrapText="1"/>
    </xf>
    <xf numFmtId="0" fontId="0" fillId="0" borderId="30" xfId="0" applyFill="1" applyBorder="1"/>
    <xf numFmtId="0" fontId="29" fillId="5" borderId="22" xfId="0" applyFont="1" applyFill="1" applyBorder="1" applyAlignment="1">
      <alignment horizontal="center" vertical="top" textRotation="90" wrapText="1"/>
    </xf>
    <xf numFmtId="0" fontId="11" fillId="0" borderId="18" xfId="0" applyFont="1" applyFill="1" applyBorder="1" applyAlignment="1">
      <alignment horizontal="center" vertical="top" textRotation="90" wrapText="1"/>
    </xf>
    <xf numFmtId="0" fontId="11" fillId="0" borderId="19" xfId="0" applyFont="1" applyFill="1" applyBorder="1" applyAlignment="1">
      <alignment horizontal="center" vertical="top" textRotation="90" wrapText="1"/>
    </xf>
    <xf numFmtId="0" fontId="11" fillId="0" borderId="20" xfId="0" applyFont="1" applyFill="1" applyBorder="1" applyAlignment="1">
      <alignment horizontal="center" vertical="top" textRotation="90" wrapText="1"/>
    </xf>
    <xf numFmtId="0" fontId="17" fillId="5" borderId="46" xfId="0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29" xfId="0" applyFont="1" applyFill="1" applyBorder="1" applyAlignment="1">
      <alignment horizontal="left" vertical="top" wrapText="1"/>
    </xf>
    <xf numFmtId="0" fontId="12" fillId="0" borderId="29" xfId="0" applyFont="1" applyFill="1" applyBorder="1" applyAlignment="1">
      <alignment horizontal="left" vertical="top" wrapText="1"/>
    </xf>
    <xf numFmtId="0" fontId="0" fillId="0" borderId="35" xfId="0" applyFill="1" applyBorder="1"/>
    <xf numFmtId="0" fontId="30" fillId="5" borderId="3" xfId="0" applyFont="1" applyFill="1" applyBorder="1" applyAlignment="1">
      <alignment horizontal="left" vertical="top" wrapText="1"/>
    </xf>
    <xf numFmtId="0" fontId="30" fillId="6" borderId="3" xfId="0" applyFont="1" applyFill="1" applyBorder="1" applyAlignment="1">
      <alignment horizontal="left" vertical="top" wrapText="1"/>
    </xf>
    <xf numFmtId="0" fontId="31" fillId="5" borderId="3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30" fillId="5" borderId="16" xfId="0" applyFont="1" applyFill="1" applyBorder="1" applyAlignment="1">
      <alignment horizontal="left" vertical="top" wrapText="1"/>
    </xf>
    <xf numFmtId="0" fontId="12" fillId="0" borderId="34" xfId="0" applyFont="1" applyFill="1" applyBorder="1" applyAlignment="1">
      <alignment horizontal="left" vertical="top" wrapText="1"/>
    </xf>
    <xf numFmtId="0" fontId="29" fillId="5" borderId="18" xfId="0" applyFont="1" applyFill="1" applyBorder="1" applyAlignment="1">
      <alignment horizontal="center" vertical="top" textRotation="90" wrapText="1"/>
    </xf>
    <xf numFmtId="0" fontId="11" fillId="0" borderId="24" xfId="0" applyFont="1" applyFill="1" applyBorder="1" applyAlignment="1">
      <alignment horizontal="center" vertical="top" textRotation="90" wrapText="1"/>
    </xf>
    <xf numFmtId="0" fontId="11" fillId="0" borderId="28" xfId="0" applyFont="1" applyFill="1" applyBorder="1" applyAlignment="1">
      <alignment horizontal="center" vertical="top" textRotation="90" wrapText="1"/>
    </xf>
    <xf numFmtId="0" fontId="29" fillId="5" borderId="62" xfId="0" applyFont="1" applyFill="1" applyBorder="1" applyAlignment="1">
      <alignment horizontal="center" vertical="top" textRotation="90" wrapText="1"/>
    </xf>
    <xf numFmtId="0" fontId="12" fillId="6" borderId="4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left" vertical="top" wrapText="1"/>
    </xf>
    <xf numFmtId="0" fontId="12" fillId="0" borderId="31" xfId="0" applyFont="1" applyFill="1" applyBorder="1" applyAlignment="1">
      <alignment horizontal="center" vertical="top" wrapText="1"/>
    </xf>
    <xf numFmtId="0" fontId="30" fillId="5" borderId="65" xfId="0" applyFont="1" applyFill="1" applyBorder="1" applyAlignment="1">
      <alignment horizontal="center" vertical="top" wrapText="1"/>
    </xf>
    <xf numFmtId="0" fontId="30" fillId="5" borderId="60" xfId="0" applyFont="1" applyFill="1" applyBorder="1" applyAlignment="1">
      <alignment horizontal="center" vertical="top" wrapText="1"/>
    </xf>
    <xf numFmtId="0" fontId="30" fillId="6" borderId="60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0" fillId="0" borderId="56" xfId="0" applyFill="1" applyBorder="1"/>
    <xf numFmtId="0" fontId="30" fillId="5" borderId="63" xfId="0" applyFont="1" applyFill="1" applyBorder="1" applyAlignment="1">
      <alignment horizontal="center" vertical="top" wrapText="1"/>
    </xf>
    <xf numFmtId="0" fontId="20" fillId="5" borderId="62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0" fillId="0" borderId="36" xfId="0" applyFont="1" applyFill="1" applyBorder="1"/>
    <xf numFmtId="0" fontId="8" fillId="0" borderId="31" xfId="0" applyFont="1" applyFill="1" applyBorder="1" applyAlignment="1">
      <alignment horizontal="left" vertical="top" wrapText="1"/>
    </xf>
    <xf numFmtId="0" fontId="11" fillId="0" borderId="68" xfId="0" applyFont="1" applyFill="1" applyBorder="1" applyAlignment="1">
      <alignment horizontal="center" vertical="top" textRotation="90" wrapText="1"/>
    </xf>
    <xf numFmtId="0" fontId="11" fillId="0" borderId="40" xfId="0" applyFont="1" applyFill="1" applyBorder="1" applyAlignment="1">
      <alignment horizontal="center" vertical="top" textRotation="90" wrapText="1"/>
    </xf>
    <xf numFmtId="0" fontId="11" fillId="0" borderId="54" xfId="0" applyFont="1" applyFill="1" applyBorder="1" applyAlignment="1">
      <alignment horizontal="center" vertical="top" textRotation="90" wrapText="1"/>
    </xf>
    <xf numFmtId="0" fontId="0" fillId="0" borderId="21" xfId="0" applyFill="1" applyBorder="1"/>
    <xf numFmtId="0" fontId="0" fillId="0" borderId="28" xfId="0" applyFill="1" applyBorder="1"/>
    <xf numFmtId="0" fontId="8" fillId="0" borderId="6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29" fillId="5" borderId="66" xfId="0" applyFont="1" applyFill="1" applyBorder="1" applyAlignment="1">
      <alignment horizontal="center" vertical="top" textRotation="90" wrapText="1"/>
    </xf>
    <xf numFmtId="0" fontId="18" fillId="5" borderId="59" xfId="0" applyFont="1" applyFill="1" applyBorder="1" applyAlignment="1">
      <alignment horizontal="left" vertical="top" wrapText="1"/>
    </xf>
    <xf numFmtId="0" fontId="18" fillId="5" borderId="60" xfId="0" applyFont="1" applyFill="1" applyBorder="1" applyAlignment="1">
      <alignment horizontal="left" vertical="top" wrapText="1"/>
    </xf>
    <xf numFmtId="0" fontId="18" fillId="6" borderId="60" xfId="0" applyFont="1" applyFill="1" applyBorder="1" applyAlignment="1">
      <alignment horizontal="left" vertical="top" wrapText="1"/>
    </xf>
    <xf numFmtId="0" fontId="20" fillId="5" borderId="61" xfId="0" applyFont="1" applyFill="1" applyBorder="1"/>
    <xf numFmtId="0" fontId="18" fillId="5" borderId="63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vertical="top" wrapText="1"/>
    </xf>
    <xf numFmtId="0" fontId="20" fillId="5" borderId="62" xfId="0" applyFont="1" applyFill="1" applyBorder="1"/>
    <xf numFmtId="0" fontId="0" fillId="0" borderId="24" xfId="0" applyFont="1" applyFill="1" applyBorder="1"/>
    <xf numFmtId="0" fontId="11" fillId="0" borderId="41" xfId="0" applyFont="1" applyFill="1" applyBorder="1" applyAlignment="1">
      <alignment horizontal="center" vertical="top" textRotation="90" wrapText="1"/>
    </xf>
    <xf numFmtId="0" fontId="0" fillId="0" borderId="13" xfId="0" applyFill="1" applyBorder="1"/>
    <xf numFmtId="0" fontId="18" fillId="5" borderId="34" xfId="0" applyFont="1" applyFill="1" applyBorder="1" applyAlignment="1">
      <alignment horizontal="left" vertical="top" wrapText="1"/>
    </xf>
    <xf numFmtId="0" fontId="18" fillId="5" borderId="65" xfId="0" applyFont="1" applyFill="1" applyBorder="1" applyAlignment="1">
      <alignment horizontal="left" vertical="top" wrapText="1"/>
    </xf>
    <xf numFmtId="0" fontId="18" fillId="0" borderId="31" xfId="0" applyFont="1" applyFill="1" applyBorder="1" applyAlignment="1">
      <alignment horizontal="left" vertical="top" wrapText="1"/>
    </xf>
    <xf numFmtId="0" fontId="18" fillId="5" borderId="15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left" vertical="top" wrapText="1"/>
    </xf>
    <xf numFmtId="0" fontId="20" fillId="5" borderId="18" xfId="0" applyFont="1" applyFill="1" applyBorder="1"/>
    <xf numFmtId="0" fontId="20" fillId="0" borderId="24" xfId="0" applyFont="1" applyFill="1" applyBorder="1"/>
    <xf numFmtId="0" fontId="0" fillId="0" borderId="18" xfId="0" applyFont="1" applyFill="1" applyBorder="1"/>
    <xf numFmtId="0" fontId="18" fillId="0" borderId="8" xfId="0" applyFont="1" applyFill="1" applyBorder="1" applyAlignment="1">
      <alignment horizontal="left" vertical="top" wrapText="1"/>
    </xf>
    <xf numFmtId="0" fontId="0" fillId="0" borderId="38" xfId="0" applyFill="1" applyBorder="1"/>
    <xf numFmtId="0" fontId="20" fillId="5" borderId="56" xfId="0" applyFont="1" applyFill="1" applyBorder="1"/>
    <xf numFmtId="0" fontId="20" fillId="0" borderId="56" xfId="0" applyFont="1" applyFill="1" applyBorder="1"/>
    <xf numFmtId="0" fontId="20" fillId="5" borderId="51" xfId="0" applyFont="1" applyFill="1" applyBorder="1"/>
    <xf numFmtId="0" fontId="0" fillId="0" borderId="67" xfId="0" applyFont="1" applyFill="1" applyBorder="1"/>
    <xf numFmtId="0" fontId="20" fillId="0" borderId="51" xfId="0" applyFont="1" applyFill="1" applyBorder="1"/>
    <xf numFmtId="0" fontId="18" fillId="5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0" fillId="0" borderId="51" xfId="0" applyFont="1" applyFill="1" applyBorder="1"/>
    <xf numFmtId="0" fontId="8" fillId="0" borderId="36" xfId="0" applyFont="1" applyFill="1" applyBorder="1" applyAlignment="1">
      <alignment horizontal="left" vertical="top" wrapText="1"/>
    </xf>
    <xf numFmtId="0" fontId="18" fillId="5" borderId="61" xfId="0" applyFont="1" applyFill="1" applyBorder="1" applyAlignment="1">
      <alignment horizontal="left" vertical="top" wrapText="1"/>
    </xf>
    <xf numFmtId="0" fontId="20" fillId="5" borderId="64" xfId="0" applyFont="1" applyFill="1" applyBorder="1"/>
    <xf numFmtId="0" fontId="12" fillId="0" borderId="30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left" vertical="top" wrapText="1"/>
    </xf>
    <xf numFmtId="0" fontId="12" fillId="0" borderId="3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/>
    </xf>
    <xf numFmtId="0" fontId="8" fillId="0" borderId="15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/>
    </xf>
    <xf numFmtId="0" fontId="18" fillId="5" borderId="34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left" vertical="top" textRotation="90" wrapText="1"/>
    </xf>
    <xf numFmtId="0" fontId="30" fillId="0" borderId="3" xfId="0" applyFont="1" applyFill="1" applyBorder="1" applyAlignment="1">
      <alignment horizontal="left" vertical="top" wrapText="1"/>
    </xf>
    <xf numFmtId="0" fontId="30" fillId="0" borderId="60" xfId="0" applyFont="1" applyFill="1" applyBorder="1" applyAlignment="1">
      <alignment horizontal="center" vertical="top" wrapText="1"/>
    </xf>
    <xf numFmtId="0" fontId="18" fillId="0" borderId="60" xfId="0" applyFont="1" applyFill="1" applyBorder="1" applyAlignment="1">
      <alignment horizontal="left" vertical="top" wrapText="1"/>
    </xf>
    <xf numFmtId="0" fontId="18" fillId="0" borderId="34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left" vertical="top" wrapText="1"/>
    </xf>
    <xf numFmtId="0" fontId="18" fillId="6" borderId="34" xfId="0" applyFont="1" applyFill="1" applyBorder="1" applyAlignment="1">
      <alignment horizontal="center" vertical="top" wrapText="1"/>
    </xf>
    <xf numFmtId="0" fontId="31" fillId="6" borderId="3" xfId="0" applyFont="1" applyFill="1" applyBorder="1" applyAlignment="1">
      <alignment horizontal="left" vertical="top" wrapText="1"/>
    </xf>
    <xf numFmtId="0" fontId="19" fillId="6" borderId="8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top"/>
    </xf>
    <xf numFmtId="0" fontId="2" fillId="10" borderId="34" xfId="0" applyFont="1" applyFill="1" applyBorder="1" applyAlignment="1">
      <alignment horizontal="center" vertical="top"/>
    </xf>
    <xf numFmtId="0" fontId="2" fillId="10" borderId="18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top" wrapText="1"/>
    </xf>
    <xf numFmtId="0" fontId="2" fillId="10" borderId="2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/>
    </xf>
    <xf numFmtId="0" fontId="2" fillId="2" borderId="2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top"/>
    </xf>
    <xf numFmtId="0" fontId="26" fillId="10" borderId="18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/>
    </xf>
    <xf numFmtId="2" fontId="0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/>
    <xf numFmtId="0" fontId="0" fillId="0" borderId="2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9" fillId="0" borderId="6" xfId="0" applyFont="1" applyFill="1" applyBorder="1" applyAlignment="1">
      <alignment horizontal="left" vertical="top" wrapText="1"/>
    </xf>
    <xf numFmtId="164" fontId="10" fillId="6" borderId="1" xfId="0" applyNumberFormat="1" applyFont="1" applyFill="1" applyBorder="1" applyAlignment="1">
      <alignment horizontal="center" vertical="top" wrapText="1"/>
    </xf>
    <xf numFmtId="0" fontId="10" fillId="6" borderId="1" xfId="0" applyFont="1" applyFill="1" applyBorder="1" applyAlignment="1" applyProtection="1">
      <alignment horizontal="center" vertical="top" wrapText="1"/>
    </xf>
    <xf numFmtId="1" fontId="10" fillId="0" borderId="34" xfId="0" applyNumberFormat="1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0" fillId="0" borderId="10" xfId="0" applyNumberFormat="1" applyFont="1" applyFill="1" applyBorder="1" applyAlignment="1">
      <alignment horizontal="center" vertical="top"/>
    </xf>
    <xf numFmtId="1" fontId="17" fillId="0" borderId="60" xfId="0" applyNumberFormat="1" applyFont="1" applyFill="1" applyBorder="1" applyAlignment="1">
      <alignment horizontal="center" vertical="top" wrapText="1"/>
    </xf>
    <xf numFmtId="1" fontId="17" fillId="0" borderId="65" xfId="0" applyNumberFormat="1" applyFont="1" applyFill="1" applyBorder="1" applyAlignment="1">
      <alignment horizontal="center" vertical="top" wrapText="1"/>
    </xf>
    <xf numFmtId="1" fontId="20" fillId="0" borderId="61" xfId="0" applyNumberFormat="1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 wrapText="1"/>
    </xf>
    <xf numFmtId="0" fontId="8" fillId="0" borderId="55" xfId="0" applyFont="1" applyFill="1" applyBorder="1" applyAlignment="1">
      <alignment horizontal="left" vertical="top" textRotation="90" wrapText="1"/>
    </xf>
    <xf numFmtId="0" fontId="8" fillId="0" borderId="57" xfId="0" applyFont="1" applyFill="1" applyBorder="1" applyAlignment="1">
      <alignment horizontal="left" vertical="top" textRotation="90" wrapText="1"/>
    </xf>
    <xf numFmtId="0" fontId="8" fillId="0" borderId="53" xfId="0" applyFont="1" applyFill="1" applyBorder="1" applyAlignment="1">
      <alignment horizontal="left" vertical="top" textRotation="90" wrapText="1"/>
    </xf>
    <xf numFmtId="0" fontId="8" fillId="0" borderId="64" xfId="0" applyFont="1" applyFill="1" applyBorder="1" applyAlignment="1">
      <alignment horizontal="left" vertical="top" textRotation="90" wrapText="1"/>
    </xf>
    <xf numFmtId="0" fontId="11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 wrapText="1"/>
    </xf>
    <xf numFmtId="0" fontId="16" fillId="12" borderId="34" xfId="0" applyFont="1" applyFill="1" applyBorder="1" applyAlignment="1">
      <alignment horizontal="left" vertical="top" wrapText="1"/>
    </xf>
    <xf numFmtId="0" fontId="16" fillId="12" borderId="8" xfId="0" applyFont="1" applyFill="1" applyBorder="1" applyAlignment="1">
      <alignment horizontal="left" vertical="top" wrapText="1"/>
    </xf>
    <xf numFmtId="0" fontId="17" fillId="12" borderId="8" xfId="0" applyFont="1" applyFill="1" applyBorder="1" applyAlignment="1">
      <alignment horizontal="left" vertical="top" wrapText="1"/>
    </xf>
    <xf numFmtId="0" fontId="28" fillId="12" borderId="8" xfId="0" applyFont="1" applyFill="1" applyBorder="1" applyAlignment="1">
      <alignment horizontal="left" vertical="top" wrapText="1"/>
    </xf>
    <xf numFmtId="0" fontId="16" fillId="12" borderId="10" xfId="0" applyFont="1" applyFill="1" applyBorder="1" applyAlignment="1">
      <alignment horizontal="left" vertical="top" wrapText="1"/>
    </xf>
    <xf numFmtId="0" fontId="18" fillId="12" borderId="51" xfId="0" applyFont="1" applyFill="1" applyBorder="1" applyAlignment="1">
      <alignment horizontal="center" vertical="top" wrapText="1"/>
    </xf>
    <xf numFmtId="0" fontId="8" fillId="0" borderId="51" xfId="0" applyFont="1" applyFill="1" applyBorder="1" applyAlignment="1">
      <alignment horizontal="left" vertical="top" textRotation="90" wrapText="1"/>
    </xf>
    <xf numFmtId="0" fontId="18" fillId="12" borderId="67" xfId="0" applyFont="1" applyFill="1" applyBorder="1" applyAlignment="1">
      <alignment horizontal="center" vertical="top" wrapText="1"/>
    </xf>
    <xf numFmtId="0" fontId="18" fillId="12" borderId="18" xfId="0" applyFont="1" applyFill="1" applyBorder="1" applyAlignment="1">
      <alignment horizontal="center" vertical="top" wrapText="1"/>
    </xf>
    <xf numFmtId="1" fontId="10" fillId="0" borderId="9" xfId="0" applyNumberFormat="1" applyFont="1" applyFill="1" applyBorder="1" applyAlignment="1">
      <alignment horizontal="center" vertical="top"/>
    </xf>
    <xf numFmtId="0" fontId="8" fillId="0" borderId="53" xfId="0" applyFont="1" applyFill="1" applyBorder="1" applyAlignment="1">
      <alignment horizontal="center" vertical="top" textRotation="90" wrapText="1"/>
    </xf>
    <xf numFmtId="1" fontId="9" fillId="0" borderId="35" xfId="0" applyNumberFormat="1" applyFont="1" applyFill="1" applyBorder="1" applyAlignment="1">
      <alignment horizontal="center" vertical="top" wrapText="1"/>
    </xf>
    <xf numFmtId="1" fontId="9" fillId="0" borderId="9" xfId="0" applyNumberFormat="1" applyFont="1" applyFill="1" applyBorder="1" applyAlignment="1">
      <alignment horizontal="center" vertical="top" wrapText="1"/>
    </xf>
    <xf numFmtId="1" fontId="6" fillId="0" borderId="9" xfId="0" applyNumberFormat="1" applyFont="1" applyFill="1" applyBorder="1" applyAlignment="1">
      <alignment horizontal="center" vertical="top" wrapText="1"/>
    </xf>
    <xf numFmtId="1" fontId="9" fillId="6" borderId="9" xfId="0" applyNumberFormat="1" applyFont="1" applyFill="1" applyBorder="1" applyAlignment="1">
      <alignment horizontal="center" vertical="top" wrapText="1"/>
    </xf>
    <xf numFmtId="1" fontId="10" fillId="6" borderId="8" xfId="0" applyNumberFormat="1" applyFont="1" applyFill="1" applyBorder="1" applyAlignment="1">
      <alignment horizontal="center" vertical="top" wrapText="1"/>
    </xf>
    <xf numFmtId="1" fontId="17" fillId="6" borderId="6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8" fillId="0" borderId="55" xfId="0" applyNumberFormat="1" applyFont="1" applyFill="1" applyBorder="1" applyAlignment="1">
      <alignment horizontal="left" vertical="top" textRotation="90" wrapText="1"/>
    </xf>
    <xf numFmtId="0" fontId="5" fillId="14" borderId="19" xfId="0" applyFont="1" applyFill="1" applyBorder="1" applyAlignment="1">
      <alignment horizontal="center" vertical="center" wrapText="1"/>
    </xf>
    <xf numFmtId="2" fontId="3" fillId="14" borderId="1" xfId="0" applyNumberFormat="1" applyFont="1" applyFill="1" applyBorder="1" applyAlignment="1">
      <alignment horizontal="right" vertical="top" wrapText="1"/>
    </xf>
    <xf numFmtId="2" fontId="3" fillId="14" borderId="55" xfId="0" applyNumberFormat="1" applyFont="1" applyFill="1" applyBorder="1" applyAlignment="1">
      <alignment horizontal="right" vertical="top" wrapText="1"/>
    </xf>
    <xf numFmtId="0" fontId="5" fillId="14" borderId="24" xfId="0" applyFont="1" applyFill="1" applyBorder="1" applyAlignment="1">
      <alignment horizontal="center" vertical="center" wrapText="1"/>
    </xf>
    <xf numFmtId="2" fontId="3" fillId="14" borderId="31" xfId="0" applyNumberFormat="1" applyFont="1" applyFill="1" applyBorder="1" applyAlignment="1">
      <alignment horizontal="center" vertical="top" wrapText="1"/>
    </xf>
    <xf numFmtId="0" fontId="3" fillId="14" borderId="4" xfId="0" applyFont="1" applyFill="1" applyBorder="1" applyAlignment="1">
      <alignment horizontal="center" vertical="top" wrapText="1"/>
    </xf>
    <xf numFmtId="2" fontId="3" fillId="14" borderId="23" xfId="0" applyNumberFormat="1" applyFont="1" applyFill="1" applyBorder="1" applyAlignment="1">
      <alignment horizontal="center" vertical="top" wrapText="1"/>
    </xf>
    <xf numFmtId="0" fontId="3" fillId="14" borderId="24" xfId="0" applyFont="1" applyFill="1" applyBorder="1" applyAlignment="1">
      <alignment horizontal="center" vertical="top" wrapText="1"/>
    </xf>
    <xf numFmtId="0" fontId="14" fillId="14" borderId="24" xfId="0" applyFont="1" applyFill="1" applyBorder="1" applyAlignment="1">
      <alignment horizontal="center" vertical="top" wrapText="1"/>
    </xf>
    <xf numFmtId="164" fontId="3" fillId="14" borderId="31" xfId="0" applyNumberFormat="1" applyFont="1" applyFill="1" applyBorder="1" applyAlignment="1">
      <alignment horizontal="center" vertical="top" wrapText="1"/>
    </xf>
    <xf numFmtId="0" fontId="3" fillId="14" borderId="67" xfId="0" applyFont="1" applyFill="1" applyBorder="1" applyAlignment="1">
      <alignment horizontal="center" vertical="top" wrapText="1"/>
    </xf>
    <xf numFmtId="0" fontId="3" fillId="14" borderId="29" xfId="0" applyFont="1" applyFill="1" applyBorder="1" applyAlignment="1">
      <alignment horizontal="center" vertical="top" wrapText="1"/>
    </xf>
    <xf numFmtId="2" fontId="3" fillId="14" borderId="1" xfId="0" applyNumberFormat="1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4" borderId="19" xfId="0" applyFont="1" applyFill="1" applyBorder="1" applyAlignment="1">
      <alignment horizontal="center" vertical="top" wrapText="1"/>
    </xf>
    <xf numFmtId="0" fontId="1" fillId="14" borderId="28" xfId="0" applyFont="1" applyFill="1" applyBorder="1" applyAlignment="1">
      <alignment horizontal="center" vertical="center"/>
    </xf>
    <xf numFmtId="49" fontId="7" fillId="14" borderId="30" xfId="0" applyNumberFormat="1" applyFont="1" applyFill="1" applyBorder="1" applyAlignment="1">
      <alignment horizontal="center" vertical="top" wrapText="1"/>
    </xf>
    <xf numFmtId="49" fontId="7" fillId="14" borderId="2" xfId="0" applyNumberFormat="1" applyFont="1" applyFill="1" applyBorder="1" applyAlignment="1">
      <alignment horizontal="center" vertical="top" wrapText="1"/>
    </xf>
    <xf numFmtId="49" fontId="33" fillId="14" borderId="2" xfId="0" applyNumberFormat="1" applyFont="1" applyFill="1" applyBorder="1" applyAlignment="1">
      <alignment horizontal="center" vertical="top" wrapText="1"/>
    </xf>
    <xf numFmtId="49" fontId="7" fillId="14" borderId="21" xfId="0" applyNumberFormat="1" applyFont="1" applyFill="1" applyBorder="1" applyAlignment="1">
      <alignment horizontal="center" vertical="top" wrapText="1"/>
    </xf>
    <xf numFmtId="2" fontId="7" fillId="14" borderId="28" xfId="0" applyNumberFormat="1" applyFont="1" applyFill="1" applyBorder="1" applyAlignment="1">
      <alignment horizontal="center" vertical="top" wrapText="1"/>
    </xf>
    <xf numFmtId="0" fontId="2" fillId="4" borderId="62" xfId="0" applyFont="1" applyFill="1" applyBorder="1" applyAlignment="1">
      <alignment horizontal="center" vertical="center"/>
    </xf>
    <xf numFmtId="49" fontId="33" fillId="4" borderId="60" xfId="0" applyNumberFormat="1" applyFont="1" applyFill="1" applyBorder="1" applyAlignment="1">
      <alignment horizontal="center" vertical="top" wrapText="1"/>
    </xf>
    <xf numFmtId="49" fontId="33" fillId="4" borderId="65" xfId="0" applyNumberFormat="1" applyFont="1" applyFill="1" applyBorder="1" applyAlignment="1">
      <alignment horizontal="center" vertical="top" wrapText="1"/>
    </xf>
    <xf numFmtId="49" fontId="33" fillId="4" borderId="61" xfId="0" applyNumberFormat="1" applyFont="1" applyFill="1" applyBorder="1" applyAlignment="1">
      <alignment horizontal="center" vertical="top" wrapText="1"/>
    </xf>
    <xf numFmtId="2" fontId="33" fillId="4" borderId="64" xfId="0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 vertical="top" wrapText="1"/>
    </xf>
    <xf numFmtId="0" fontId="15" fillId="14" borderId="29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49" fontId="33" fillId="8" borderId="2" xfId="0" applyNumberFormat="1" applyFont="1" applyFill="1" applyBorder="1" applyAlignment="1">
      <alignment horizontal="center" vertical="top" wrapText="1"/>
    </xf>
    <xf numFmtId="49" fontId="33" fillId="8" borderId="60" xfId="0" applyNumberFormat="1" applyFont="1" applyFill="1" applyBorder="1" applyAlignment="1">
      <alignment horizontal="center" vertical="top" wrapText="1"/>
    </xf>
    <xf numFmtId="0" fontId="7" fillId="8" borderId="4" xfId="0" applyNumberFormat="1" applyFont="1" applyFill="1" applyBorder="1" applyAlignment="1">
      <alignment horizontal="center" vertical="top" wrapText="1"/>
    </xf>
    <xf numFmtId="2" fontId="3" fillId="8" borderId="1" xfId="0" applyNumberFormat="1" applyFont="1" applyFill="1" applyBorder="1" applyAlignment="1">
      <alignment horizontal="right" vertical="top" wrapText="1"/>
    </xf>
    <xf numFmtId="0" fontId="5" fillId="8" borderId="7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top" wrapText="1"/>
    </xf>
    <xf numFmtId="2" fontId="3" fillId="14" borderId="12" xfId="0" applyNumberFormat="1" applyFont="1" applyFill="1" applyBorder="1" applyAlignment="1">
      <alignment horizontal="right" vertical="top" wrapText="1"/>
    </xf>
    <xf numFmtId="0" fontId="27" fillId="8" borderId="8" xfId="0" applyFont="1" applyFill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top" wrapText="1"/>
    </xf>
    <xf numFmtId="0" fontId="1" fillId="0" borderId="71" xfId="0" applyFont="1" applyFill="1" applyBorder="1" applyAlignment="1">
      <alignment horizontal="center" vertical="top" wrapText="1"/>
    </xf>
    <xf numFmtId="0" fontId="1" fillId="8" borderId="71" xfId="0" applyFont="1" applyFill="1" applyBorder="1" applyAlignment="1">
      <alignment horizontal="center" vertical="top" wrapText="1"/>
    </xf>
    <xf numFmtId="0" fontId="1" fillId="0" borderId="74" xfId="0" applyFont="1" applyFill="1" applyBorder="1" applyAlignment="1">
      <alignment horizontal="center" vertical="top" wrapText="1"/>
    </xf>
    <xf numFmtId="0" fontId="1" fillId="0" borderId="75" xfId="0" applyFont="1" applyFill="1" applyBorder="1" applyAlignment="1">
      <alignment horizontal="center" vertical="top" wrapText="1"/>
    </xf>
    <xf numFmtId="0" fontId="1" fillId="0" borderId="76" xfId="0" applyFont="1" applyFill="1" applyBorder="1" applyAlignment="1">
      <alignment horizontal="center" vertical="top" wrapText="1"/>
    </xf>
    <xf numFmtId="0" fontId="1" fillId="8" borderId="76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3" fillId="14" borderId="11" xfId="0" applyFont="1" applyFill="1" applyBorder="1" applyAlignment="1">
      <alignment horizontal="center" vertical="top" wrapText="1"/>
    </xf>
    <xf numFmtId="0" fontId="1" fillId="0" borderId="77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15" fillId="14" borderId="31" xfId="0" applyFont="1" applyFill="1" applyBorder="1" applyAlignment="1">
      <alignment horizontal="center" vertical="top" wrapText="1"/>
    </xf>
    <xf numFmtId="0" fontId="15" fillId="14" borderId="4" xfId="0" applyFont="1" applyFill="1" applyBorder="1" applyAlignment="1">
      <alignment horizontal="center" vertical="top" wrapText="1"/>
    </xf>
    <xf numFmtId="0" fontId="15" fillId="14" borderId="2" xfId="0" applyFont="1" applyFill="1" applyBorder="1" applyAlignment="1">
      <alignment horizontal="center" vertical="top" wrapText="1"/>
    </xf>
    <xf numFmtId="0" fontId="36" fillId="0" borderId="60" xfId="0" applyFont="1" applyBorder="1" applyAlignment="1">
      <alignment vertical="top" wrapText="1"/>
    </xf>
    <xf numFmtId="0" fontId="36" fillId="0" borderId="65" xfId="0" applyFont="1" applyBorder="1" applyAlignment="1">
      <alignment vertical="top" wrapText="1"/>
    </xf>
    <xf numFmtId="0" fontId="17" fillId="12" borderId="6" xfId="0" applyFont="1" applyFill="1" applyBorder="1" applyAlignment="1">
      <alignment horizontal="center" vertical="top" wrapText="1"/>
    </xf>
    <xf numFmtId="0" fontId="17" fillId="12" borderId="1" xfId="0" applyFont="1" applyFill="1" applyBorder="1" applyAlignment="1">
      <alignment horizontal="center" vertical="top" wrapText="1"/>
    </xf>
    <xf numFmtId="0" fontId="20" fillId="12" borderId="11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top" wrapText="1"/>
    </xf>
    <xf numFmtId="0" fontId="16" fillId="12" borderId="1" xfId="0" applyFont="1" applyFill="1" applyBorder="1" applyAlignment="1">
      <alignment horizontal="center" vertical="top" wrapText="1"/>
    </xf>
    <xf numFmtId="0" fontId="28" fillId="12" borderId="1" xfId="0" applyFont="1" applyFill="1" applyBorder="1" applyAlignment="1">
      <alignment horizontal="center" vertical="top" wrapText="1"/>
    </xf>
    <xf numFmtId="0" fontId="20" fillId="12" borderId="11" xfId="0" applyFont="1" applyFill="1" applyBorder="1" applyAlignment="1">
      <alignment horizontal="center" vertical="top"/>
    </xf>
    <xf numFmtId="0" fontId="20" fillId="12" borderId="1" xfId="0" applyFont="1" applyFill="1" applyBorder="1" applyAlignment="1">
      <alignment horizontal="center"/>
    </xf>
    <xf numFmtId="0" fontId="17" fillId="12" borderId="1" xfId="0" applyFont="1" applyFill="1" applyBorder="1" applyAlignment="1" applyProtection="1">
      <alignment horizontal="center" vertical="top" wrapText="1"/>
    </xf>
    <xf numFmtId="0" fontId="17" fillId="12" borderId="6" xfId="0" applyNumberFormat="1" applyFont="1" applyFill="1" applyBorder="1" applyAlignment="1">
      <alignment horizontal="center" vertical="top" wrapText="1"/>
    </xf>
    <xf numFmtId="0" fontId="17" fillId="12" borderId="1" xfId="0" applyNumberFormat="1" applyFont="1" applyFill="1" applyBorder="1" applyAlignment="1">
      <alignment horizontal="center" vertical="top" wrapText="1"/>
    </xf>
    <xf numFmtId="0" fontId="17" fillId="5" borderId="1" xfId="0" applyNumberFormat="1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vertical="top"/>
    </xf>
    <xf numFmtId="0" fontId="0" fillId="0" borderId="0" xfId="0" applyAlignment="1">
      <alignment vertical="top"/>
    </xf>
    <xf numFmtId="0" fontId="20" fillId="12" borderId="6" xfId="0" applyFont="1" applyFill="1" applyBorder="1" applyAlignment="1">
      <alignment horizontal="center"/>
    </xf>
    <xf numFmtId="0" fontId="17" fillId="5" borderId="1" xfId="0" applyFont="1" applyFill="1" applyBorder="1" applyAlignment="1" applyProtection="1">
      <alignment horizontal="center" vertical="top" wrapText="1"/>
    </xf>
    <xf numFmtId="164" fontId="3" fillId="4" borderId="31" xfId="0" applyNumberFormat="1" applyFont="1" applyFill="1" applyBorder="1" applyAlignment="1">
      <alignment horizontal="center" vertical="top" wrapText="1"/>
    </xf>
    <xf numFmtId="0" fontId="37" fillId="4" borderId="60" xfId="0" applyFont="1" applyFill="1" applyBorder="1" applyAlignment="1">
      <alignment horizontal="center" vertical="center"/>
    </xf>
    <xf numFmtId="0" fontId="27" fillId="4" borderId="62" xfId="0" applyFont="1" applyFill="1" applyBorder="1" applyAlignment="1">
      <alignment horizontal="center" vertical="top" wrapText="1"/>
    </xf>
    <xf numFmtId="0" fontId="27" fillId="4" borderId="2" xfId="0" applyFont="1" applyFill="1" applyBorder="1" applyAlignment="1">
      <alignment vertical="top" wrapText="1"/>
    </xf>
    <xf numFmtId="0" fontId="17" fillId="17" borderId="1" xfId="0" applyNumberFormat="1" applyFont="1" applyFill="1" applyBorder="1" applyAlignment="1">
      <alignment horizontal="center" vertical="top" wrapText="1"/>
    </xf>
    <xf numFmtId="0" fontId="20" fillId="17" borderId="1" xfId="0" applyFont="1" applyFill="1" applyBorder="1" applyAlignment="1">
      <alignment horizontal="center"/>
    </xf>
    <xf numFmtId="0" fontId="10" fillId="17" borderId="1" xfId="0" applyNumberFormat="1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 applyProtection="1">
      <alignment horizontal="center" vertical="top" wrapText="1"/>
    </xf>
    <xf numFmtId="0" fontId="10" fillId="5" borderId="1" xfId="0" applyNumberFormat="1" applyFont="1" applyFill="1" applyBorder="1" applyAlignment="1">
      <alignment horizontal="center" vertical="top" wrapText="1"/>
    </xf>
    <xf numFmtId="164" fontId="10" fillId="4" borderId="6" xfId="0" applyNumberFormat="1" applyFont="1" applyFill="1" applyBorder="1" applyAlignment="1">
      <alignment horizontal="center" vertical="top" wrapText="1"/>
    </xf>
    <xf numFmtId="164" fontId="10" fillId="6" borderId="6" xfId="0" applyNumberFormat="1" applyFont="1" applyFill="1" applyBorder="1" applyAlignment="1">
      <alignment horizontal="center" vertical="top" wrapText="1"/>
    </xf>
    <xf numFmtId="0" fontId="9" fillId="17" borderId="1" xfId="0" applyFont="1" applyFill="1" applyBorder="1" applyAlignment="1">
      <alignment horizontal="left" vertical="top" wrapText="1"/>
    </xf>
    <xf numFmtId="0" fontId="17" fillId="18" borderId="1" xfId="0" applyNumberFormat="1" applyFont="1" applyFill="1" applyBorder="1" applyAlignment="1">
      <alignment horizontal="center" vertical="top" wrapText="1"/>
    </xf>
    <xf numFmtId="0" fontId="11" fillId="18" borderId="8" xfId="0" applyFont="1" applyFill="1" applyBorder="1" applyAlignment="1">
      <alignment horizontal="left" vertical="top" wrapText="1"/>
    </xf>
    <xf numFmtId="0" fontId="9" fillId="18" borderId="2" xfId="0" applyFont="1" applyFill="1" applyBorder="1" applyAlignment="1">
      <alignment horizontal="left" vertical="top" wrapText="1"/>
    </xf>
    <xf numFmtId="0" fontId="16" fillId="18" borderId="1" xfId="0" applyFont="1" applyFill="1" applyBorder="1" applyAlignment="1">
      <alignment horizontal="center" vertical="top" wrapText="1"/>
    </xf>
    <xf numFmtId="0" fontId="9" fillId="18" borderId="1" xfId="0" applyFont="1" applyFill="1" applyBorder="1" applyAlignment="1">
      <alignment horizontal="center" vertical="top" wrapText="1"/>
    </xf>
    <xf numFmtId="1" fontId="9" fillId="18" borderId="1" xfId="0" applyNumberFormat="1" applyFont="1" applyFill="1" applyBorder="1" applyAlignment="1">
      <alignment horizontal="center" vertical="top" wrapText="1"/>
    </xf>
    <xf numFmtId="1" fontId="9" fillId="18" borderId="9" xfId="0" applyNumberFormat="1" applyFont="1" applyFill="1" applyBorder="1" applyAlignment="1">
      <alignment horizontal="center" vertical="top" wrapText="1"/>
    </xf>
    <xf numFmtId="0" fontId="17" fillId="18" borderId="1" xfId="0" applyFont="1" applyFill="1" applyBorder="1" applyAlignment="1">
      <alignment horizontal="center" vertical="top" wrapText="1"/>
    </xf>
    <xf numFmtId="0" fontId="10" fillId="18" borderId="1" xfId="0" applyFont="1" applyFill="1" applyBorder="1" applyAlignment="1">
      <alignment horizontal="center" vertical="top" wrapText="1"/>
    </xf>
    <xf numFmtId="164" fontId="9" fillId="18" borderId="2" xfId="0" applyNumberFormat="1" applyFont="1" applyFill="1" applyBorder="1" applyAlignment="1">
      <alignment horizontal="center" vertical="top" wrapText="1"/>
    </xf>
    <xf numFmtId="1" fontId="10" fillId="18" borderId="1" xfId="0" applyNumberFormat="1" applyFont="1" applyFill="1" applyBorder="1" applyAlignment="1">
      <alignment horizontal="center" vertical="top" wrapText="1"/>
    </xf>
    <xf numFmtId="1" fontId="10" fillId="18" borderId="9" xfId="0" applyNumberFormat="1" applyFont="1" applyFill="1" applyBorder="1" applyAlignment="1">
      <alignment horizontal="center" vertical="top" wrapText="1"/>
    </xf>
    <xf numFmtId="0" fontId="17" fillId="18" borderId="1" xfId="0" applyFont="1" applyFill="1" applyBorder="1" applyAlignment="1" applyProtection="1">
      <alignment horizontal="center" vertical="top" wrapText="1"/>
    </xf>
    <xf numFmtId="0" fontId="10" fillId="18" borderId="1" xfId="0" applyFont="1" applyFill="1" applyBorder="1" applyAlignment="1" applyProtection="1">
      <alignment horizontal="center" vertical="top" wrapText="1"/>
    </xf>
    <xf numFmtId="1" fontId="10" fillId="18" borderId="1" xfId="0" applyNumberFormat="1" applyFont="1" applyFill="1" applyBorder="1" applyAlignment="1" applyProtection="1">
      <alignment horizontal="center" vertical="top" wrapText="1"/>
    </xf>
    <xf numFmtId="1" fontId="10" fillId="18" borderId="2" xfId="0" applyNumberFormat="1" applyFont="1" applyFill="1" applyBorder="1" applyAlignment="1" applyProtection="1">
      <alignment horizontal="center" vertical="top" wrapText="1"/>
    </xf>
    <xf numFmtId="0" fontId="10" fillId="18" borderId="1" xfId="0" applyNumberFormat="1" applyFont="1" applyFill="1" applyBorder="1" applyAlignment="1">
      <alignment horizontal="center" vertical="top" wrapText="1"/>
    </xf>
    <xf numFmtId="1" fontId="10" fillId="18" borderId="2" xfId="0" applyNumberFormat="1" applyFont="1" applyFill="1" applyBorder="1" applyAlignment="1">
      <alignment horizontal="center" vertical="top" wrapText="1"/>
    </xf>
    <xf numFmtId="0" fontId="16" fillId="18" borderId="8" xfId="0" applyFont="1" applyFill="1" applyBorder="1" applyAlignment="1">
      <alignment horizontal="left" vertical="top" wrapText="1"/>
    </xf>
    <xf numFmtId="1" fontId="17" fillId="18" borderId="60" xfId="0" applyNumberFormat="1" applyFont="1" applyFill="1" applyBorder="1" applyAlignment="1">
      <alignment horizontal="center" vertical="top" wrapText="1"/>
    </xf>
    <xf numFmtId="1" fontId="10" fillId="18" borderId="8" xfId="0" applyNumberFormat="1" applyFont="1" applyFill="1" applyBorder="1" applyAlignment="1">
      <alignment horizontal="center" vertical="top" wrapText="1"/>
    </xf>
    <xf numFmtId="1" fontId="10" fillId="18" borderId="1" xfId="0" applyNumberFormat="1" applyFont="1" applyFill="1" applyBorder="1" applyAlignment="1">
      <alignment horizontal="center" vertical="top"/>
    </xf>
    <xf numFmtId="0" fontId="0" fillId="18" borderId="0" xfId="0" applyFill="1"/>
    <xf numFmtId="0" fontId="9" fillId="18" borderId="1" xfId="0" applyFont="1" applyFill="1" applyBorder="1" applyAlignment="1">
      <alignment horizontal="left" vertical="top" wrapText="1"/>
    </xf>
    <xf numFmtId="164" fontId="16" fillId="12" borderId="34" xfId="0" applyNumberFormat="1" applyFont="1" applyFill="1" applyBorder="1" applyAlignment="1">
      <alignment horizontal="left" vertical="top" wrapText="1"/>
    </xf>
    <xf numFmtId="164" fontId="16" fillId="12" borderId="8" xfId="0" applyNumberFormat="1" applyFont="1" applyFill="1" applyBorder="1" applyAlignment="1">
      <alignment horizontal="left" vertical="top" wrapText="1"/>
    </xf>
    <xf numFmtId="164" fontId="17" fillId="12" borderId="8" xfId="0" applyNumberFormat="1" applyFont="1" applyFill="1" applyBorder="1" applyAlignment="1">
      <alignment horizontal="left" vertical="top" wrapText="1"/>
    </xf>
    <xf numFmtId="164" fontId="16" fillId="18" borderId="8" xfId="0" applyNumberFormat="1" applyFont="1" applyFill="1" applyBorder="1" applyAlignment="1">
      <alignment horizontal="left" vertical="top" wrapText="1"/>
    </xf>
    <xf numFmtId="164" fontId="38" fillId="12" borderId="8" xfId="0" applyNumberFormat="1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horizontal="left" vertical="top" wrapText="1"/>
    </xf>
    <xf numFmtId="0" fontId="39" fillId="0" borderId="2" xfId="0" applyFont="1" applyFill="1" applyBorder="1" applyAlignment="1">
      <alignment horizontal="left" vertical="top" wrapText="1"/>
    </xf>
    <xf numFmtId="164" fontId="40" fillId="12" borderId="8" xfId="0" applyNumberFormat="1" applyFont="1" applyFill="1" applyBorder="1" applyAlignment="1">
      <alignment horizontal="left" vertical="top" wrapText="1"/>
    </xf>
    <xf numFmtId="164" fontId="37" fillId="12" borderId="8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41" fillId="12" borderId="1" xfId="0" applyFont="1" applyFill="1" applyBorder="1" applyAlignment="1">
      <alignment horizontal="center" vertical="top" wrapText="1"/>
    </xf>
    <xf numFmtId="0" fontId="38" fillId="12" borderId="1" xfId="0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top" wrapText="1"/>
    </xf>
    <xf numFmtId="0" fontId="43" fillId="12" borderId="1" xfId="0" applyNumberFormat="1" applyFont="1" applyFill="1" applyBorder="1" applyAlignment="1">
      <alignment horizontal="center" vertical="top" wrapText="1"/>
    </xf>
    <xf numFmtId="0" fontId="44" fillId="0" borderId="1" xfId="0" applyNumberFormat="1" applyFont="1" applyFill="1" applyBorder="1" applyAlignment="1">
      <alignment horizontal="center" vertical="top" wrapText="1"/>
    </xf>
    <xf numFmtId="0" fontId="39" fillId="0" borderId="1" xfId="0" applyNumberFormat="1" applyFont="1" applyFill="1" applyBorder="1" applyAlignment="1">
      <alignment horizontal="center" vertical="top" wrapText="1"/>
    </xf>
    <xf numFmtId="0" fontId="40" fillId="12" borderId="1" xfId="0" applyNumberFormat="1" applyFont="1" applyFill="1" applyBorder="1" applyAlignment="1">
      <alignment horizontal="center" vertical="top" wrapText="1"/>
    </xf>
    <xf numFmtId="0" fontId="43" fillId="12" borderId="6" xfId="0" applyNumberFormat="1" applyFont="1" applyFill="1" applyBorder="1" applyAlignment="1">
      <alignment horizontal="center" vertical="top" wrapText="1"/>
    </xf>
    <xf numFmtId="0" fontId="44" fillId="0" borderId="29" xfId="0" applyNumberFormat="1" applyFont="1" applyFill="1" applyBorder="1" applyAlignment="1">
      <alignment horizontal="center" vertical="top" wrapText="1"/>
    </xf>
    <xf numFmtId="0" fontId="17" fillId="19" borderId="1" xfId="0" applyNumberFormat="1" applyFont="1" applyFill="1" applyBorder="1" applyAlignment="1">
      <alignment horizontal="center" vertical="top" wrapText="1"/>
    </xf>
    <xf numFmtId="0" fontId="45" fillId="12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45" fillId="12" borderId="11" xfId="0" applyFont="1" applyFill="1" applyBorder="1" applyAlignment="1">
      <alignment horizontal="center" vertical="top"/>
    </xf>
    <xf numFmtId="0" fontId="46" fillId="0" borderId="11" xfId="0" applyFont="1" applyFill="1" applyBorder="1" applyAlignment="1">
      <alignment horizontal="center" vertical="top"/>
    </xf>
    <xf numFmtId="0" fontId="5" fillId="0" borderId="22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top" wrapText="1"/>
    </xf>
    <xf numFmtId="2" fontId="3" fillId="16" borderId="1" xfId="0" applyNumberFormat="1" applyFont="1" applyFill="1" applyBorder="1" applyAlignment="1">
      <alignment horizontal="center" vertical="top" wrapText="1"/>
    </xf>
    <xf numFmtId="0" fontId="2" fillId="16" borderId="60" xfId="0" applyFont="1" applyFill="1" applyBorder="1" applyAlignment="1">
      <alignment horizontal="center" vertical="top" wrapText="1"/>
    </xf>
    <xf numFmtId="164" fontId="3" fillId="16" borderId="31" xfId="0" applyNumberFormat="1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horizontal="center" vertical="top" wrapText="1"/>
    </xf>
    <xf numFmtId="0" fontId="27" fillId="16" borderId="8" xfId="0" applyFont="1" applyFill="1" applyBorder="1" applyAlignment="1">
      <alignment horizontal="center" vertical="top" wrapText="1"/>
    </xf>
    <xf numFmtId="0" fontId="2" fillId="16" borderId="65" xfId="0" applyFont="1" applyFill="1" applyBorder="1" applyAlignment="1">
      <alignment horizontal="center" vertical="top" wrapText="1"/>
    </xf>
    <xf numFmtId="2" fontId="3" fillId="16" borderId="31" xfId="0" applyNumberFormat="1" applyFont="1" applyFill="1" applyBorder="1" applyAlignment="1">
      <alignment horizontal="center" vertical="top" wrapText="1"/>
    </xf>
    <xf numFmtId="0" fontId="10" fillId="13" borderId="1" xfId="0" applyFont="1" applyFill="1" applyBorder="1" applyAlignment="1">
      <alignment horizontal="center" vertical="top" wrapText="1"/>
    </xf>
    <xf numFmtId="0" fontId="43" fillId="12" borderId="1" xfId="0" applyFont="1" applyFill="1" applyBorder="1" applyAlignment="1" applyProtection="1">
      <alignment horizontal="center" vertical="top" wrapText="1"/>
    </xf>
    <xf numFmtId="0" fontId="40" fillId="12" borderId="1" xfId="0" applyFont="1" applyFill="1" applyBorder="1" applyAlignment="1">
      <alignment horizontal="center" vertical="top" wrapText="1"/>
    </xf>
    <xf numFmtId="0" fontId="40" fillId="12" borderId="1" xfId="0" applyFont="1" applyFill="1" applyBorder="1" applyAlignment="1" applyProtection="1">
      <alignment horizontal="center" vertical="top" wrapText="1"/>
    </xf>
    <xf numFmtId="0" fontId="47" fillId="12" borderId="1" xfId="0" applyNumberFormat="1" applyFont="1" applyFill="1" applyBorder="1" applyAlignment="1">
      <alignment horizontal="center" vertical="top" wrapText="1"/>
    </xf>
    <xf numFmtId="0" fontId="48" fillId="12" borderId="1" xfId="0" applyFont="1" applyFill="1" applyBorder="1" applyAlignment="1">
      <alignment horizontal="center"/>
    </xf>
    <xf numFmtId="0" fontId="49" fillId="12" borderId="1" xfId="0" applyNumberFormat="1" applyFont="1" applyFill="1" applyBorder="1" applyAlignment="1">
      <alignment horizontal="center" vertical="top" wrapText="1"/>
    </xf>
    <xf numFmtId="164" fontId="49" fillId="12" borderId="8" xfId="0" applyNumberFormat="1" applyFont="1" applyFill="1" applyBorder="1" applyAlignment="1">
      <alignment horizontal="left" vertical="top" wrapText="1"/>
    </xf>
    <xf numFmtId="0" fontId="50" fillId="0" borderId="2" xfId="0" applyFont="1" applyFill="1" applyBorder="1" applyAlignment="1">
      <alignment horizontal="left" vertical="top" wrapText="1"/>
    </xf>
    <xf numFmtId="164" fontId="40" fillId="12" borderId="10" xfId="0" applyNumberFormat="1" applyFont="1" applyFill="1" applyBorder="1" applyAlignment="1">
      <alignment horizontal="left" vertical="top" wrapText="1"/>
    </xf>
    <xf numFmtId="0" fontId="39" fillId="0" borderId="33" xfId="0" applyFont="1" applyFill="1" applyBorder="1" applyAlignment="1">
      <alignment horizontal="left" vertical="top" wrapText="1"/>
    </xf>
    <xf numFmtId="0" fontId="4" fillId="16" borderId="0" xfId="0" applyFont="1" applyFill="1" applyBorder="1" applyAlignment="1">
      <alignment horizont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horizontal="center" vertical="top"/>
    </xf>
    <xf numFmtId="0" fontId="20" fillId="0" borderId="6" xfId="0" applyFont="1" applyFill="1" applyBorder="1" applyAlignment="1">
      <alignment horizontal="center" vertical="top"/>
    </xf>
    <xf numFmtId="0" fontId="20" fillId="0" borderId="7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center" vertical="top" wrapText="1"/>
    </xf>
    <xf numFmtId="0" fontId="8" fillId="0" borderId="58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0" borderId="37" xfId="0" applyFont="1" applyFill="1" applyBorder="1" applyAlignment="1">
      <alignment horizontal="center" vertical="top" wrapText="1"/>
    </xf>
    <xf numFmtId="0" fontId="8" fillId="0" borderId="45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13" fillId="0" borderId="59" xfId="0" applyFont="1" applyBorder="1" applyAlignment="1">
      <alignment horizontal="center" vertical="top" wrapText="1"/>
    </xf>
    <xf numFmtId="0" fontId="13" fillId="0" borderId="60" xfId="0" applyFont="1" applyBorder="1" applyAlignment="1">
      <alignment horizontal="center" vertical="top" wrapText="1"/>
    </xf>
    <xf numFmtId="0" fontId="13" fillId="0" borderId="61" xfId="0" applyFont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13" fillId="2" borderId="37" xfId="0" applyFont="1" applyFill="1" applyBorder="1" applyAlignment="1">
      <alignment horizontal="center" vertical="top" wrapText="1"/>
    </xf>
    <xf numFmtId="0" fontId="13" fillId="2" borderId="44" xfId="0" applyFont="1" applyFill="1" applyBorder="1" applyAlignment="1">
      <alignment horizontal="center" vertical="top" wrapText="1"/>
    </xf>
    <xf numFmtId="0" fontId="13" fillId="2" borderId="69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45" xfId="0" applyFont="1" applyFill="1" applyBorder="1" applyAlignment="1">
      <alignment horizontal="center" vertical="top" wrapText="1"/>
    </xf>
    <xf numFmtId="0" fontId="13" fillId="2" borderId="73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27" xfId="0" applyFont="1" applyFill="1" applyBorder="1" applyAlignment="1">
      <alignment horizontal="center" vertical="top" wrapText="1"/>
    </xf>
    <xf numFmtId="0" fontId="13" fillId="2" borderId="58" xfId="0" applyFont="1" applyFill="1" applyBorder="1" applyAlignment="1">
      <alignment horizontal="center" vertical="top" wrapText="1"/>
    </xf>
    <xf numFmtId="0" fontId="25" fillId="0" borderId="56" xfId="0" applyFont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7" borderId="40" xfId="0" applyFill="1" applyBorder="1" applyAlignment="1">
      <alignment horizontal="center" vertical="center" wrapText="1"/>
    </xf>
    <xf numFmtId="0" fontId="0" fillId="7" borderId="49" xfId="0" applyFill="1" applyBorder="1" applyAlignment="1">
      <alignment horizontal="center" vertical="center" wrapText="1"/>
    </xf>
    <xf numFmtId="0" fontId="0" fillId="7" borderId="51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20" fillId="4" borderId="66" xfId="0" applyFont="1" applyFill="1" applyBorder="1" applyAlignment="1">
      <alignment horizontal="center" vertical="center" wrapText="1"/>
    </xf>
    <xf numFmtId="0" fontId="20" fillId="4" borderId="70" xfId="0" applyFont="1" applyFill="1" applyBorder="1" applyAlignment="1">
      <alignment horizontal="center" vertical="center" wrapText="1"/>
    </xf>
    <xf numFmtId="0" fontId="20" fillId="4" borderId="6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33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24" fillId="0" borderId="0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H21"/>
  <sheetViews>
    <sheetView tabSelected="1" zoomScaleSheetLayoutView="96" workbookViewId="0">
      <selection activeCell="C16" sqref="C16"/>
    </sheetView>
  </sheetViews>
  <sheetFormatPr defaultRowHeight="15"/>
  <cols>
    <col min="1" max="1" width="21" style="1" customWidth="1"/>
    <col min="2" max="2" width="7" style="33" customWidth="1"/>
    <col min="3" max="3" width="7.85546875" style="33" customWidth="1"/>
    <col min="4" max="4" width="8" style="1" customWidth="1"/>
    <col min="5" max="5" width="7.140625" style="1" customWidth="1"/>
    <col min="6" max="6" width="9.140625" style="1" customWidth="1"/>
    <col min="7" max="7" width="7.85546875" style="1" customWidth="1"/>
    <col min="8" max="8" width="7.140625" style="1" customWidth="1"/>
    <col min="9" max="9" width="7.5703125" style="1" customWidth="1"/>
    <col min="10" max="10" width="6.140625" style="1" customWidth="1"/>
    <col min="11" max="11" width="9.140625" style="1" bestFit="1" customWidth="1"/>
    <col min="12" max="12" width="6.28515625" style="1" customWidth="1"/>
    <col min="13" max="13" width="7.28515625" style="1" customWidth="1"/>
    <col min="14" max="14" width="6.5703125" style="1" customWidth="1"/>
    <col min="15" max="15" width="6.140625" style="1" customWidth="1"/>
    <col min="16" max="16" width="8" style="1" customWidth="1"/>
    <col min="17" max="17" width="8.140625" style="1" customWidth="1"/>
    <col min="18" max="18" width="6.7109375" style="1" bestFit="1" customWidth="1"/>
    <col min="19" max="19" width="7.85546875" style="1" customWidth="1"/>
    <col min="20" max="20" width="5.85546875" style="1" customWidth="1"/>
    <col min="21" max="21" width="7.28515625" style="1" customWidth="1"/>
    <col min="22" max="996" width="9.140625" style="10"/>
    <col min="997" max="16384" width="9.140625" style="1"/>
  </cols>
  <sheetData>
    <row r="1" spans="1:996" ht="19.5" thickBot="1">
      <c r="A1" s="847" t="s">
        <v>214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  <c r="T1" s="847"/>
      <c r="U1" s="847"/>
    </row>
    <row r="2" spans="1:996" ht="48" customHeight="1" thickBot="1">
      <c r="A2" s="848" t="s">
        <v>0</v>
      </c>
      <c r="B2" s="848" t="s">
        <v>18</v>
      </c>
      <c r="C2" s="850"/>
      <c r="D2" s="851" t="s">
        <v>19</v>
      </c>
      <c r="E2" s="852"/>
      <c r="F2" s="853"/>
      <c r="G2" s="854" t="s">
        <v>20</v>
      </c>
      <c r="H2" s="852"/>
      <c r="I2" s="855" t="s">
        <v>21</v>
      </c>
      <c r="J2" s="856"/>
      <c r="K2" s="856"/>
      <c r="L2" s="857"/>
      <c r="M2" s="855" t="s">
        <v>22</v>
      </c>
      <c r="N2" s="856"/>
      <c r="O2" s="857"/>
      <c r="P2" s="855" t="s">
        <v>126</v>
      </c>
      <c r="Q2" s="856"/>
      <c r="R2" s="856"/>
      <c r="S2" s="855" t="s">
        <v>23</v>
      </c>
      <c r="T2" s="856"/>
      <c r="U2" s="857"/>
    </row>
    <row r="3" spans="1:996" ht="34.5" customHeight="1" thickBot="1">
      <c r="A3" s="849"/>
      <c r="B3" s="415">
        <v>2024</v>
      </c>
      <c r="C3" s="416">
        <v>2023</v>
      </c>
      <c r="D3" s="156">
        <v>2024</v>
      </c>
      <c r="E3" s="238">
        <v>2023</v>
      </c>
      <c r="F3" s="709" t="s">
        <v>24</v>
      </c>
      <c r="G3" s="715">
        <v>2024</v>
      </c>
      <c r="H3" s="424">
        <v>2023</v>
      </c>
      <c r="I3" s="415">
        <v>2024</v>
      </c>
      <c r="J3" s="440" t="s">
        <v>174</v>
      </c>
      <c r="K3" s="694" t="s">
        <v>170</v>
      </c>
      <c r="L3" s="826">
        <v>2023</v>
      </c>
      <c r="M3" s="415">
        <v>2024</v>
      </c>
      <c r="N3" s="697" t="s">
        <v>160</v>
      </c>
      <c r="O3" s="416">
        <v>2023</v>
      </c>
      <c r="P3" s="415">
        <v>2024</v>
      </c>
      <c r="Q3" s="702" t="s">
        <v>161</v>
      </c>
      <c r="R3" s="826">
        <v>2023</v>
      </c>
      <c r="S3" s="156">
        <v>2024</v>
      </c>
      <c r="T3" s="694" t="s">
        <v>160</v>
      </c>
      <c r="U3" s="827">
        <v>2023</v>
      </c>
    </row>
    <row r="4" spans="1:996" s="34" customFormat="1" ht="18" customHeight="1">
      <c r="A4" s="230" t="s">
        <v>1</v>
      </c>
      <c r="B4" s="451">
        <v>1791</v>
      </c>
      <c r="C4" s="417">
        <v>1974</v>
      </c>
      <c r="D4" s="225">
        <v>74</v>
      </c>
      <c r="E4" s="239">
        <v>78</v>
      </c>
      <c r="F4" s="710" t="s">
        <v>194</v>
      </c>
      <c r="G4" s="717" t="s">
        <v>205</v>
      </c>
      <c r="H4" s="420">
        <v>75</v>
      </c>
      <c r="I4" s="442">
        <v>18</v>
      </c>
      <c r="J4" s="426">
        <v>42</v>
      </c>
      <c r="K4" s="695">
        <f t="shared" ref="K4:K9" si="0">I4*100/J4</f>
        <v>42.857142857142854</v>
      </c>
      <c r="L4" s="434">
        <v>36</v>
      </c>
      <c r="M4" s="429">
        <v>48</v>
      </c>
      <c r="N4" s="698">
        <f t="shared" ref="N4:N14" si="1">M4*100/B4</f>
        <v>2.6800670016750421</v>
      </c>
      <c r="O4" s="426">
        <v>159</v>
      </c>
      <c r="P4" s="834">
        <v>675</v>
      </c>
      <c r="Q4" s="703">
        <f t="shared" ref="Q4:Q14" si="2">P4*100/B4</f>
        <v>37.688442211055275</v>
      </c>
      <c r="R4" s="731">
        <v>934</v>
      </c>
      <c r="S4" s="226"/>
      <c r="T4" s="705"/>
      <c r="U4" s="735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</row>
    <row r="5" spans="1:996" s="34" customFormat="1" ht="15.75">
      <c r="A5" s="231" t="s">
        <v>25</v>
      </c>
      <c r="B5" s="450">
        <v>980</v>
      </c>
      <c r="C5" s="418">
        <v>1055</v>
      </c>
      <c r="D5" s="833">
        <v>72</v>
      </c>
      <c r="E5" s="240">
        <v>65</v>
      </c>
      <c r="F5" s="711" t="s">
        <v>202</v>
      </c>
      <c r="G5" s="716" t="s">
        <v>206</v>
      </c>
      <c r="H5" s="421">
        <v>61</v>
      </c>
      <c r="I5" s="443">
        <v>13</v>
      </c>
      <c r="J5" s="134">
        <v>22</v>
      </c>
      <c r="K5" s="695">
        <f t="shared" si="0"/>
        <v>59.090909090909093</v>
      </c>
      <c r="L5" s="435"/>
      <c r="M5" s="430">
        <v>46</v>
      </c>
      <c r="N5" s="835">
        <f t="shared" si="1"/>
        <v>4.6938775510204085</v>
      </c>
      <c r="O5" s="134">
        <v>4</v>
      </c>
      <c r="P5" s="430">
        <v>304</v>
      </c>
      <c r="Q5" s="831">
        <f t="shared" si="2"/>
        <v>31.020408163265305</v>
      </c>
      <c r="R5" s="732">
        <v>115</v>
      </c>
      <c r="S5" s="132">
        <v>0</v>
      </c>
      <c r="T5" s="706"/>
      <c r="U5" s="736">
        <v>0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</row>
    <row r="6" spans="1:996" s="34" customFormat="1" ht="15.75">
      <c r="A6" s="231" t="s">
        <v>2</v>
      </c>
      <c r="B6" s="452">
        <v>670</v>
      </c>
      <c r="C6" s="418">
        <v>834</v>
      </c>
      <c r="D6" s="135">
        <v>66</v>
      </c>
      <c r="E6" s="240">
        <v>67</v>
      </c>
      <c r="F6" s="712" t="s">
        <v>195</v>
      </c>
      <c r="G6" s="716" t="s">
        <v>207</v>
      </c>
      <c r="H6" s="421">
        <v>64</v>
      </c>
      <c r="I6" s="443">
        <v>2</v>
      </c>
      <c r="J6" s="134">
        <v>7</v>
      </c>
      <c r="K6" s="695">
        <f t="shared" si="0"/>
        <v>28.571428571428573</v>
      </c>
      <c r="L6" s="435">
        <v>3</v>
      </c>
      <c r="M6" s="830">
        <v>10</v>
      </c>
      <c r="N6" s="698">
        <f t="shared" si="1"/>
        <v>1.4925373134328359</v>
      </c>
      <c r="O6" s="134">
        <v>20</v>
      </c>
      <c r="P6" s="830">
        <v>126</v>
      </c>
      <c r="Q6" s="703">
        <f t="shared" si="2"/>
        <v>18.805970149253731</v>
      </c>
      <c r="R6" s="732">
        <v>194</v>
      </c>
      <c r="S6" s="828">
        <v>43</v>
      </c>
      <c r="T6" s="829">
        <v>6.4</v>
      </c>
      <c r="U6" s="736">
        <v>53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</row>
    <row r="7" spans="1:996" s="35" customFormat="1" ht="15.75">
      <c r="A7" s="349" t="s">
        <v>3</v>
      </c>
      <c r="B7" s="452">
        <v>355</v>
      </c>
      <c r="C7" s="418">
        <v>338</v>
      </c>
      <c r="D7" s="135">
        <v>73</v>
      </c>
      <c r="E7" s="240">
        <v>65</v>
      </c>
      <c r="F7" s="712" t="s">
        <v>196</v>
      </c>
      <c r="G7" s="716" t="s">
        <v>208</v>
      </c>
      <c r="H7" s="421">
        <v>60</v>
      </c>
      <c r="I7" s="443">
        <v>3</v>
      </c>
      <c r="J7" s="134">
        <v>9</v>
      </c>
      <c r="K7" s="695">
        <f t="shared" si="0"/>
        <v>33.333333333333336</v>
      </c>
      <c r="L7" s="435">
        <v>2</v>
      </c>
      <c r="M7" s="430">
        <v>28</v>
      </c>
      <c r="N7" s="698">
        <f t="shared" si="1"/>
        <v>7.887323943661972</v>
      </c>
      <c r="O7" s="134">
        <v>14</v>
      </c>
      <c r="P7" s="430">
        <v>132</v>
      </c>
      <c r="Q7" s="703">
        <f t="shared" si="2"/>
        <v>37.183098591549296</v>
      </c>
      <c r="R7" s="732">
        <v>69</v>
      </c>
      <c r="S7" s="132">
        <v>0</v>
      </c>
      <c r="T7" s="706"/>
      <c r="U7" s="736">
        <v>2</v>
      </c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/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133"/>
      <c r="ND7" s="133"/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3"/>
      <c r="NR7" s="133"/>
      <c r="NS7" s="133"/>
      <c r="NT7" s="133"/>
      <c r="NU7" s="133"/>
      <c r="NV7" s="133"/>
      <c r="NW7" s="133"/>
      <c r="NX7" s="133"/>
      <c r="NY7" s="133"/>
      <c r="NZ7" s="133"/>
      <c r="OA7" s="133"/>
      <c r="OB7" s="133"/>
      <c r="OC7" s="133"/>
      <c r="OD7" s="133"/>
      <c r="OE7" s="133"/>
      <c r="OF7" s="133"/>
      <c r="OG7" s="133"/>
      <c r="OH7" s="133"/>
      <c r="OI7" s="133"/>
      <c r="OJ7" s="133"/>
      <c r="OK7" s="133"/>
      <c r="OL7" s="133"/>
      <c r="OM7" s="133"/>
      <c r="ON7" s="133"/>
      <c r="OO7" s="133"/>
      <c r="OP7" s="133"/>
      <c r="OQ7" s="133"/>
      <c r="OR7" s="133"/>
      <c r="OS7" s="133"/>
      <c r="OT7" s="133"/>
      <c r="OU7" s="133"/>
      <c r="OV7" s="133"/>
      <c r="OW7" s="133"/>
      <c r="OX7" s="133"/>
      <c r="OY7" s="133"/>
      <c r="OZ7" s="133"/>
      <c r="PA7" s="133"/>
      <c r="PB7" s="133"/>
      <c r="PC7" s="133"/>
      <c r="PD7" s="133"/>
      <c r="PE7" s="133"/>
      <c r="PF7" s="133"/>
      <c r="PG7" s="133"/>
      <c r="PH7" s="133"/>
      <c r="PI7" s="133"/>
      <c r="PJ7" s="133"/>
      <c r="PK7" s="133"/>
      <c r="PL7" s="133"/>
      <c r="PM7" s="133"/>
      <c r="PN7" s="133"/>
      <c r="PO7" s="133"/>
      <c r="PP7" s="133"/>
      <c r="PQ7" s="133"/>
      <c r="PR7" s="133"/>
      <c r="PS7" s="133"/>
      <c r="PT7" s="133"/>
      <c r="PU7" s="133"/>
      <c r="PV7" s="133"/>
      <c r="PW7" s="133"/>
      <c r="PX7" s="133"/>
      <c r="PY7" s="133"/>
      <c r="PZ7" s="133"/>
      <c r="QA7" s="133"/>
      <c r="QB7" s="133"/>
      <c r="QC7" s="133"/>
      <c r="QD7" s="133"/>
      <c r="QE7" s="133"/>
      <c r="QF7" s="133"/>
      <c r="QG7" s="133"/>
      <c r="QH7" s="133"/>
      <c r="QI7" s="133"/>
      <c r="QJ7" s="133"/>
      <c r="QK7" s="133"/>
      <c r="QL7" s="133"/>
      <c r="QM7" s="133"/>
      <c r="QN7" s="133"/>
      <c r="QO7" s="133"/>
      <c r="QP7" s="133"/>
      <c r="QQ7" s="133"/>
      <c r="QR7" s="133"/>
      <c r="QS7" s="133"/>
      <c r="QT7" s="133"/>
      <c r="QU7" s="133"/>
      <c r="QV7" s="133"/>
      <c r="QW7" s="133"/>
      <c r="QX7" s="133"/>
      <c r="QY7" s="133"/>
      <c r="QZ7" s="133"/>
      <c r="RA7" s="133"/>
      <c r="RB7" s="133"/>
      <c r="RC7" s="133"/>
      <c r="RD7" s="133"/>
      <c r="RE7" s="133"/>
      <c r="RF7" s="133"/>
      <c r="RG7" s="133"/>
      <c r="RH7" s="133"/>
      <c r="RI7" s="133"/>
      <c r="RJ7" s="133"/>
      <c r="RK7" s="133"/>
      <c r="RL7" s="133"/>
      <c r="RM7" s="133"/>
      <c r="RN7" s="133"/>
      <c r="RO7" s="133"/>
      <c r="RP7" s="133"/>
      <c r="RQ7" s="133"/>
      <c r="RR7" s="133"/>
      <c r="RS7" s="133"/>
      <c r="RT7" s="133"/>
      <c r="RU7" s="133"/>
      <c r="RV7" s="133"/>
      <c r="RW7" s="133"/>
      <c r="RX7" s="133"/>
      <c r="RY7" s="133"/>
      <c r="RZ7" s="133"/>
      <c r="SA7" s="133"/>
      <c r="SB7" s="133"/>
      <c r="SC7" s="133"/>
      <c r="SD7" s="133"/>
      <c r="SE7" s="133"/>
      <c r="SF7" s="133"/>
      <c r="SG7" s="133"/>
      <c r="SH7" s="133"/>
      <c r="SI7" s="133"/>
      <c r="SJ7" s="133"/>
      <c r="SK7" s="133"/>
      <c r="SL7" s="133"/>
      <c r="SM7" s="133"/>
      <c r="SN7" s="133"/>
      <c r="SO7" s="133"/>
      <c r="SP7" s="133"/>
      <c r="SQ7" s="133"/>
      <c r="SR7" s="133"/>
      <c r="SS7" s="133"/>
      <c r="ST7" s="133"/>
      <c r="SU7" s="133"/>
      <c r="SV7" s="133"/>
      <c r="SW7" s="133"/>
      <c r="SX7" s="133"/>
      <c r="SY7" s="133"/>
      <c r="SZ7" s="133"/>
      <c r="TA7" s="133"/>
      <c r="TB7" s="133"/>
      <c r="TC7" s="133"/>
      <c r="TD7" s="133"/>
      <c r="TE7" s="133"/>
      <c r="TF7" s="133"/>
      <c r="TG7" s="133"/>
      <c r="TH7" s="133"/>
      <c r="TI7" s="133"/>
      <c r="TJ7" s="133"/>
      <c r="TK7" s="133"/>
      <c r="TL7" s="133"/>
      <c r="TM7" s="133"/>
      <c r="TN7" s="133"/>
      <c r="TO7" s="133"/>
      <c r="TP7" s="133"/>
      <c r="TQ7" s="133"/>
      <c r="TR7" s="133"/>
      <c r="TS7" s="133"/>
      <c r="TT7" s="133"/>
      <c r="TU7" s="133"/>
      <c r="TV7" s="133"/>
      <c r="TW7" s="133"/>
      <c r="TX7" s="133"/>
      <c r="TY7" s="133"/>
      <c r="TZ7" s="133"/>
      <c r="UA7" s="133"/>
      <c r="UB7" s="133"/>
      <c r="UC7" s="133"/>
      <c r="UD7" s="133"/>
      <c r="UE7" s="133"/>
      <c r="UF7" s="133"/>
      <c r="UG7" s="133"/>
      <c r="UH7" s="133"/>
      <c r="UI7" s="133"/>
      <c r="UJ7" s="133"/>
      <c r="UK7" s="133"/>
      <c r="UL7" s="133"/>
      <c r="UM7" s="133"/>
      <c r="UN7" s="133"/>
      <c r="UO7" s="133"/>
      <c r="UP7" s="133"/>
      <c r="UQ7" s="133"/>
      <c r="UR7" s="133"/>
      <c r="US7" s="133"/>
      <c r="UT7" s="133"/>
      <c r="UU7" s="133"/>
      <c r="UV7" s="133"/>
      <c r="UW7" s="133"/>
      <c r="UX7" s="133"/>
      <c r="UY7" s="133"/>
      <c r="UZ7" s="133"/>
      <c r="VA7" s="133"/>
      <c r="VB7" s="133"/>
      <c r="VC7" s="133"/>
      <c r="VD7" s="133"/>
      <c r="VE7" s="133"/>
      <c r="VF7" s="133"/>
      <c r="VG7" s="133"/>
      <c r="VH7" s="133"/>
      <c r="VI7" s="133"/>
      <c r="VJ7" s="133"/>
      <c r="VK7" s="133"/>
      <c r="VL7" s="133"/>
      <c r="VM7" s="133"/>
      <c r="VN7" s="133"/>
      <c r="VO7" s="133"/>
      <c r="VP7" s="133"/>
      <c r="VQ7" s="133"/>
      <c r="VR7" s="133"/>
      <c r="VS7" s="133"/>
      <c r="VT7" s="133"/>
      <c r="VU7" s="133"/>
      <c r="VV7" s="133"/>
      <c r="VW7" s="133"/>
      <c r="VX7" s="133"/>
      <c r="VY7" s="133"/>
      <c r="VZ7" s="133"/>
      <c r="WA7" s="133"/>
      <c r="WB7" s="133"/>
      <c r="WC7" s="133"/>
      <c r="WD7" s="133"/>
      <c r="WE7" s="133"/>
      <c r="WF7" s="133"/>
      <c r="WG7" s="133"/>
      <c r="WH7" s="133"/>
      <c r="WI7" s="133"/>
      <c r="WJ7" s="133"/>
      <c r="WK7" s="133"/>
      <c r="WL7" s="133"/>
      <c r="WM7" s="133"/>
      <c r="WN7" s="133"/>
      <c r="WO7" s="133"/>
      <c r="WP7" s="133"/>
      <c r="WQ7" s="133"/>
      <c r="WR7" s="133"/>
      <c r="WS7" s="133"/>
      <c r="WT7" s="133"/>
      <c r="WU7" s="133"/>
      <c r="WV7" s="133"/>
      <c r="WW7" s="133"/>
      <c r="WX7" s="133"/>
      <c r="WY7" s="133"/>
      <c r="WZ7" s="133"/>
      <c r="XA7" s="133"/>
      <c r="XB7" s="133"/>
      <c r="XC7" s="133"/>
      <c r="XD7" s="133"/>
      <c r="XE7" s="133"/>
      <c r="XF7" s="133"/>
      <c r="XG7" s="133"/>
      <c r="XH7" s="133"/>
      <c r="XI7" s="133"/>
      <c r="XJ7" s="133"/>
      <c r="XK7" s="133"/>
      <c r="XL7" s="133"/>
      <c r="XM7" s="133"/>
      <c r="XN7" s="133"/>
      <c r="XO7" s="133"/>
      <c r="XP7" s="133"/>
      <c r="XQ7" s="133"/>
      <c r="XR7" s="133"/>
      <c r="XS7" s="133"/>
      <c r="XT7" s="133"/>
      <c r="XU7" s="133"/>
      <c r="XV7" s="133"/>
      <c r="XW7" s="133"/>
      <c r="XX7" s="133"/>
      <c r="XY7" s="133"/>
      <c r="XZ7" s="133"/>
      <c r="YA7" s="133"/>
      <c r="YB7" s="133"/>
      <c r="YC7" s="133"/>
      <c r="YD7" s="133"/>
      <c r="YE7" s="133"/>
      <c r="YF7" s="133"/>
      <c r="YG7" s="133"/>
      <c r="YH7" s="133"/>
      <c r="YI7" s="133"/>
      <c r="YJ7" s="133"/>
      <c r="YK7" s="133"/>
      <c r="YL7" s="133"/>
      <c r="YM7" s="133"/>
      <c r="YN7" s="133"/>
      <c r="YO7" s="133"/>
      <c r="YP7" s="133"/>
      <c r="YQ7" s="133"/>
      <c r="YR7" s="133"/>
      <c r="YS7" s="133"/>
      <c r="YT7" s="133"/>
      <c r="YU7" s="133"/>
      <c r="YV7" s="133"/>
      <c r="YW7" s="133"/>
      <c r="YX7" s="133"/>
      <c r="YY7" s="133"/>
      <c r="YZ7" s="133"/>
      <c r="ZA7" s="133"/>
      <c r="ZB7" s="133"/>
      <c r="ZC7" s="133"/>
      <c r="ZD7" s="133"/>
      <c r="ZE7" s="133"/>
      <c r="ZF7" s="133"/>
      <c r="ZG7" s="133"/>
      <c r="ZH7" s="133"/>
      <c r="ZI7" s="133"/>
      <c r="ZJ7" s="133"/>
      <c r="ZK7" s="133"/>
      <c r="ZL7" s="133"/>
      <c r="ZM7" s="133"/>
      <c r="ZN7" s="133"/>
      <c r="ZO7" s="133"/>
      <c r="ZP7" s="133"/>
      <c r="ZQ7" s="133"/>
      <c r="ZR7" s="133"/>
      <c r="ZS7" s="133"/>
      <c r="ZT7" s="133"/>
      <c r="ZU7" s="133"/>
      <c r="ZV7" s="133"/>
      <c r="ZW7" s="133"/>
      <c r="ZX7" s="133"/>
      <c r="ZY7" s="133"/>
      <c r="ZZ7" s="133"/>
      <c r="AAA7" s="133"/>
      <c r="AAB7" s="133"/>
      <c r="AAC7" s="133"/>
      <c r="AAD7" s="133"/>
      <c r="AAE7" s="133"/>
      <c r="AAF7" s="133"/>
      <c r="AAG7" s="133"/>
      <c r="AAH7" s="133"/>
      <c r="AAI7" s="133"/>
      <c r="AAJ7" s="133"/>
      <c r="AAK7" s="133"/>
      <c r="AAL7" s="133"/>
      <c r="AAM7" s="133"/>
      <c r="AAN7" s="133"/>
      <c r="AAO7" s="133"/>
      <c r="AAP7" s="133"/>
      <c r="AAQ7" s="133"/>
      <c r="AAR7" s="133"/>
      <c r="AAS7" s="133"/>
      <c r="AAT7" s="133"/>
      <c r="AAU7" s="133"/>
      <c r="AAV7" s="133"/>
      <c r="AAW7" s="133"/>
      <c r="AAX7" s="133"/>
      <c r="AAY7" s="133"/>
      <c r="AAZ7" s="133"/>
      <c r="ABA7" s="133"/>
      <c r="ABB7" s="133"/>
      <c r="ABC7" s="133"/>
      <c r="ABD7" s="133"/>
      <c r="ABE7" s="133"/>
      <c r="ABF7" s="133"/>
      <c r="ABG7" s="133"/>
      <c r="ABH7" s="133"/>
      <c r="ABI7" s="133"/>
      <c r="ABJ7" s="133"/>
      <c r="ABK7" s="133"/>
      <c r="ABL7" s="133"/>
      <c r="ABM7" s="133"/>
      <c r="ABN7" s="133"/>
      <c r="ABO7" s="133"/>
      <c r="ABP7" s="133"/>
      <c r="ABQ7" s="133"/>
      <c r="ABR7" s="133"/>
      <c r="ABS7" s="133"/>
      <c r="ABT7" s="133"/>
      <c r="ABU7" s="133"/>
      <c r="ABV7" s="133"/>
      <c r="ABW7" s="133"/>
      <c r="ABX7" s="133"/>
      <c r="ABY7" s="133"/>
      <c r="ABZ7" s="133"/>
      <c r="ACA7" s="133"/>
      <c r="ACB7" s="133"/>
      <c r="ACC7" s="133"/>
      <c r="ACD7" s="133"/>
      <c r="ACE7" s="133"/>
      <c r="ACF7" s="133"/>
      <c r="ACG7" s="133"/>
      <c r="ACH7" s="133"/>
      <c r="ACI7" s="133"/>
      <c r="ACJ7" s="133"/>
      <c r="ACK7" s="133"/>
      <c r="ACL7" s="133"/>
      <c r="ACM7" s="133"/>
      <c r="ACN7" s="133"/>
      <c r="ACO7" s="133"/>
      <c r="ACP7" s="133"/>
      <c r="ACQ7" s="133"/>
      <c r="ACR7" s="133"/>
      <c r="ACS7" s="133"/>
      <c r="ACT7" s="133"/>
      <c r="ACU7" s="133"/>
      <c r="ACV7" s="133"/>
      <c r="ACW7" s="133"/>
      <c r="ACX7" s="133"/>
      <c r="ACY7" s="133"/>
      <c r="ACZ7" s="133"/>
      <c r="ADA7" s="133"/>
      <c r="ADB7" s="133"/>
      <c r="ADC7" s="133"/>
      <c r="ADD7" s="133"/>
      <c r="ADE7" s="133"/>
      <c r="ADF7" s="133"/>
      <c r="ADG7" s="133"/>
      <c r="ADH7" s="133"/>
      <c r="ADI7" s="133"/>
      <c r="ADJ7" s="133"/>
      <c r="ADK7" s="133"/>
      <c r="ADL7" s="133"/>
      <c r="ADM7" s="133"/>
      <c r="ADN7" s="133"/>
      <c r="ADO7" s="133"/>
      <c r="ADP7" s="133"/>
      <c r="ADQ7" s="133"/>
      <c r="ADR7" s="133"/>
      <c r="ADS7" s="133"/>
      <c r="ADT7" s="133"/>
      <c r="ADU7" s="133"/>
      <c r="ADV7" s="133"/>
      <c r="ADW7" s="133"/>
      <c r="ADX7" s="133"/>
      <c r="ADY7" s="133"/>
      <c r="ADZ7" s="133"/>
      <c r="AEA7" s="133"/>
      <c r="AEB7" s="133"/>
      <c r="AEC7" s="133"/>
      <c r="AED7" s="133"/>
      <c r="AEE7" s="133"/>
      <c r="AEF7" s="133"/>
      <c r="AEG7" s="133"/>
      <c r="AEH7" s="133"/>
      <c r="AEI7" s="133"/>
      <c r="AEJ7" s="133"/>
      <c r="AEK7" s="133"/>
      <c r="AEL7" s="133"/>
      <c r="AEM7" s="133"/>
      <c r="AEN7" s="133"/>
      <c r="AEO7" s="133"/>
      <c r="AEP7" s="133"/>
      <c r="AEQ7" s="133"/>
      <c r="AER7" s="133"/>
      <c r="AES7" s="133"/>
      <c r="AET7" s="133"/>
      <c r="AEU7" s="133"/>
      <c r="AEV7" s="133"/>
      <c r="AEW7" s="133"/>
      <c r="AEX7" s="133"/>
      <c r="AEY7" s="133"/>
      <c r="AEZ7" s="133"/>
      <c r="AFA7" s="133"/>
      <c r="AFB7" s="133"/>
      <c r="AFC7" s="133"/>
      <c r="AFD7" s="133"/>
      <c r="AFE7" s="133"/>
      <c r="AFF7" s="133"/>
      <c r="AFG7" s="133"/>
      <c r="AFH7" s="133"/>
      <c r="AFI7" s="133"/>
      <c r="AFJ7" s="133"/>
      <c r="AFK7" s="133"/>
      <c r="AFL7" s="133"/>
      <c r="AFM7" s="133"/>
      <c r="AFN7" s="133"/>
      <c r="AFO7" s="133"/>
      <c r="AFP7" s="133"/>
      <c r="AFQ7" s="133"/>
      <c r="AFR7" s="133"/>
      <c r="AFS7" s="133"/>
      <c r="AFT7" s="133"/>
      <c r="AFU7" s="133"/>
      <c r="AFV7" s="133"/>
      <c r="AFW7" s="133"/>
      <c r="AFX7" s="133"/>
      <c r="AFY7" s="133"/>
      <c r="AFZ7" s="133"/>
      <c r="AGA7" s="133"/>
      <c r="AGB7" s="133"/>
      <c r="AGC7" s="133"/>
      <c r="AGD7" s="133"/>
      <c r="AGE7" s="133"/>
      <c r="AGF7" s="133"/>
      <c r="AGG7" s="133"/>
      <c r="AGH7" s="133"/>
      <c r="AGI7" s="133"/>
      <c r="AGJ7" s="133"/>
      <c r="AGK7" s="133"/>
      <c r="AGL7" s="133"/>
      <c r="AGM7" s="133"/>
      <c r="AGN7" s="133"/>
      <c r="AGO7" s="133"/>
      <c r="AGP7" s="133"/>
      <c r="AGQ7" s="133"/>
      <c r="AGR7" s="133"/>
      <c r="AGS7" s="133"/>
      <c r="AGT7" s="133"/>
      <c r="AGU7" s="133"/>
      <c r="AGV7" s="133"/>
      <c r="AGW7" s="133"/>
      <c r="AGX7" s="133"/>
      <c r="AGY7" s="133"/>
      <c r="AGZ7" s="133"/>
      <c r="AHA7" s="133"/>
      <c r="AHB7" s="133"/>
      <c r="AHC7" s="133"/>
      <c r="AHD7" s="133"/>
      <c r="AHE7" s="133"/>
      <c r="AHF7" s="133"/>
      <c r="AHG7" s="133"/>
      <c r="AHH7" s="133"/>
      <c r="AHI7" s="133"/>
      <c r="AHJ7" s="133"/>
      <c r="AHK7" s="133"/>
      <c r="AHL7" s="133"/>
      <c r="AHM7" s="133"/>
      <c r="AHN7" s="133"/>
      <c r="AHO7" s="133"/>
      <c r="AHP7" s="133"/>
      <c r="AHQ7" s="133"/>
      <c r="AHR7" s="133"/>
      <c r="AHS7" s="133"/>
      <c r="AHT7" s="133"/>
      <c r="AHU7" s="133"/>
      <c r="AHV7" s="133"/>
      <c r="AHW7" s="133"/>
      <c r="AHX7" s="133"/>
      <c r="AHY7" s="133"/>
      <c r="AHZ7" s="133"/>
      <c r="AIA7" s="133"/>
      <c r="AIB7" s="133"/>
      <c r="AIC7" s="133"/>
      <c r="AID7" s="133"/>
      <c r="AIE7" s="133"/>
      <c r="AIF7" s="133"/>
      <c r="AIG7" s="133"/>
      <c r="AIH7" s="133"/>
      <c r="AII7" s="133"/>
      <c r="AIJ7" s="133"/>
      <c r="AIK7" s="133"/>
      <c r="AIL7" s="133"/>
      <c r="AIM7" s="133"/>
      <c r="AIN7" s="133"/>
      <c r="AIO7" s="133"/>
      <c r="AIP7" s="133"/>
      <c r="AIQ7" s="133"/>
      <c r="AIR7" s="133"/>
      <c r="AIS7" s="133"/>
      <c r="AIT7" s="133"/>
      <c r="AIU7" s="133"/>
      <c r="AIV7" s="133"/>
      <c r="AIW7" s="133"/>
      <c r="AIX7" s="133"/>
      <c r="AIY7" s="133"/>
      <c r="AIZ7" s="133"/>
      <c r="AJA7" s="133"/>
      <c r="AJB7" s="133"/>
      <c r="AJC7" s="133"/>
      <c r="AJD7" s="133"/>
      <c r="AJE7" s="133"/>
      <c r="AJF7" s="133"/>
      <c r="AJG7" s="133"/>
      <c r="AJH7" s="133"/>
      <c r="AJI7" s="133"/>
      <c r="AJJ7" s="133"/>
      <c r="AJK7" s="133"/>
      <c r="AJL7" s="133"/>
      <c r="AJM7" s="133"/>
      <c r="AJN7" s="133"/>
      <c r="AJO7" s="133"/>
      <c r="AJP7" s="133"/>
      <c r="AJQ7" s="133"/>
      <c r="AJR7" s="133"/>
      <c r="AJS7" s="133"/>
      <c r="AJT7" s="133"/>
      <c r="AJU7" s="133"/>
      <c r="AJV7" s="133"/>
      <c r="AJW7" s="133"/>
      <c r="AJX7" s="133"/>
      <c r="AJY7" s="133"/>
      <c r="AJZ7" s="133"/>
      <c r="AKA7" s="133"/>
      <c r="AKB7" s="133"/>
      <c r="AKC7" s="133"/>
      <c r="AKD7" s="133"/>
      <c r="AKE7" s="133"/>
      <c r="AKF7" s="133"/>
      <c r="AKG7" s="133"/>
      <c r="AKH7" s="133"/>
      <c r="AKI7" s="133"/>
      <c r="AKJ7" s="133"/>
      <c r="AKK7" s="133"/>
      <c r="AKL7" s="133"/>
      <c r="AKM7" s="133"/>
      <c r="AKN7" s="133"/>
      <c r="AKO7" s="133"/>
      <c r="AKP7" s="133"/>
      <c r="AKQ7" s="133"/>
      <c r="AKR7" s="133"/>
      <c r="AKS7" s="133"/>
      <c r="AKT7" s="133"/>
      <c r="AKU7" s="133"/>
      <c r="AKV7" s="133"/>
      <c r="AKW7" s="133"/>
      <c r="AKX7" s="133"/>
      <c r="AKY7" s="133"/>
      <c r="AKZ7" s="133"/>
      <c r="ALA7" s="133"/>
      <c r="ALB7" s="133"/>
      <c r="ALC7" s="133"/>
      <c r="ALD7" s="133"/>
      <c r="ALE7" s="133"/>
      <c r="ALF7" s="133"/>
      <c r="ALG7" s="133"/>
      <c r="ALH7" s="133"/>
    </row>
    <row r="8" spans="1:996" s="34" customFormat="1" ht="15.75">
      <c r="A8" s="231" t="s">
        <v>4</v>
      </c>
      <c r="B8" s="452">
        <v>263</v>
      </c>
      <c r="C8" s="418">
        <v>313</v>
      </c>
      <c r="D8" s="135">
        <v>66</v>
      </c>
      <c r="E8" s="240">
        <v>61</v>
      </c>
      <c r="F8" s="711" t="s">
        <v>192</v>
      </c>
      <c r="G8" s="716" t="s">
        <v>207</v>
      </c>
      <c r="H8" s="421">
        <v>57</v>
      </c>
      <c r="I8" s="443">
        <v>2</v>
      </c>
      <c r="J8" s="134">
        <v>2</v>
      </c>
      <c r="K8" s="695">
        <f t="shared" si="0"/>
        <v>100</v>
      </c>
      <c r="L8" s="435" t="s">
        <v>179</v>
      </c>
      <c r="M8" s="430">
        <v>0</v>
      </c>
      <c r="N8" s="698">
        <f t="shared" si="1"/>
        <v>0</v>
      </c>
      <c r="O8" s="134">
        <v>3</v>
      </c>
      <c r="P8" s="430">
        <v>56</v>
      </c>
      <c r="Q8" s="703">
        <f t="shared" si="2"/>
        <v>21.29277566539924</v>
      </c>
      <c r="R8" s="732">
        <v>35</v>
      </c>
      <c r="S8" s="828">
        <v>5</v>
      </c>
      <c r="T8" s="706">
        <v>1.9</v>
      </c>
      <c r="U8" s="736">
        <v>17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</row>
    <row r="9" spans="1:996" s="34" customFormat="1" ht="15.75">
      <c r="A9" s="768" t="s">
        <v>5</v>
      </c>
      <c r="B9" s="452">
        <v>240</v>
      </c>
      <c r="C9" s="418">
        <v>281</v>
      </c>
      <c r="D9" s="135">
        <v>68</v>
      </c>
      <c r="E9" s="240">
        <v>68</v>
      </c>
      <c r="F9" s="711" t="s">
        <v>200</v>
      </c>
      <c r="G9" s="716" t="s">
        <v>209</v>
      </c>
      <c r="H9" s="421">
        <v>64</v>
      </c>
      <c r="I9" s="443">
        <v>1</v>
      </c>
      <c r="J9" s="134">
        <v>4</v>
      </c>
      <c r="K9" s="695">
        <f t="shared" si="0"/>
        <v>25</v>
      </c>
      <c r="L9" s="435">
        <v>2</v>
      </c>
      <c r="M9" s="430">
        <v>13</v>
      </c>
      <c r="N9" s="698">
        <f t="shared" si="1"/>
        <v>5.416666666666667</v>
      </c>
      <c r="O9" s="134">
        <v>8</v>
      </c>
      <c r="P9" s="830">
        <v>75</v>
      </c>
      <c r="Q9" s="831">
        <f t="shared" si="2"/>
        <v>31.25</v>
      </c>
      <c r="R9" s="732">
        <v>82</v>
      </c>
      <c r="S9" s="828">
        <v>3</v>
      </c>
      <c r="T9" s="829">
        <v>1.25</v>
      </c>
      <c r="U9" s="736">
        <v>1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</row>
    <row r="10" spans="1:996" s="34" customFormat="1" ht="15.75">
      <c r="A10" s="231" t="s">
        <v>6</v>
      </c>
      <c r="B10" s="452">
        <v>236</v>
      </c>
      <c r="C10" s="418">
        <v>274</v>
      </c>
      <c r="D10" s="135">
        <v>75</v>
      </c>
      <c r="E10" s="240">
        <v>71</v>
      </c>
      <c r="F10" s="711" t="s">
        <v>193</v>
      </c>
      <c r="G10" s="716" t="s">
        <v>206</v>
      </c>
      <c r="H10" s="421">
        <v>67</v>
      </c>
      <c r="I10" s="443">
        <v>9</v>
      </c>
      <c r="J10" s="134">
        <v>29</v>
      </c>
      <c r="K10" s="695">
        <f>I10*100/J10</f>
        <v>31.03448275862069</v>
      </c>
      <c r="L10" s="435">
        <v>5</v>
      </c>
      <c r="M10" s="430">
        <v>23</v>
      </c>
      <c r="N10" s="698">
        <f t="shared" si="1"/>
        <v>9.7457627118644066</v>
      </c>
      <c r="O10" s="134">
        <v>10</v>
      </c>
      <c r="P10" s="430">
        <v>102</v>
      </c>
      <c r="Q10" s="703">
        <f t="shared" si="2"/>
        <v>43.220338983050844</v>
      </c>
      <c r="R10" s="732">
        <v>91</v>
      </c>
      <c r="S10" s="828">
        <v>5</v>
      </c>
      <c r="T10" s="829">
        <v>2.1</v>
      </c>
      <c r="U10" s="736">
        <v>6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</row>
    <row r="11" spans="1:996" s="34" customFormat="1" ht="15.75">
      <c r="A11" s="768" t="s">
        <v>29</v>
      </c>
      <c r="B11" s="452">
        <v>340</v>
      </c>
      <c r="C11" s="418">
        <v>326</v>
      </c>
      <c r="D11" s="833">
        <v>70</v>
      </c>
      <c r="E11" s="240">
        <v>70</v>
      </c>
      <c r="F11" s="711" t="s">
        <v>200</v>
      </c>
      <c r="G11" s="716" t="s">
        <v>210</v>
      </c>
      <c r="H11" s="421">
        <v>66</v>
      </c>
      <c r="I11" s="443">
        <v>1</v>
      </c>
      <c r="J11" s="134">
        <v>2</v>
      </c>
      <c r="K11" s="695">
        <f t="shared" ref="K11:K13" si="3">I11*100/J11</f>
        <v>50</v>
      </c>
      <c r="L11" s="435">
        <v>3</v>
      </c>
      <c r="M11" s="430">
        <v>7</v>
      </c>
      <c r="N11" s="698">
        <f t="shared" si="1"/>
        <v>2.0588235294117645</v>
      </c>
      <c r="O11" s="134">
        <v>8</v>
      </c>
      <c r="P11" s="830">
        <v>105</v>
      </c>
      <c r="Q11" s="831">
        <f t="shared" si="2"/>
        <v>30.882352941176471</v>
      </c>
      <c r="R11" s="732">
        <v>116</v>
      </c>
      <c r="S11" s="828">
        <v>6</v>
      </c>
      <c r="T11" s="832">
        <v>1.8</v>
      </c>
      <c r="U11" s="736">
        <v>6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</row>
    <row r="12" spans="1:996" s="34" customFormat="1" ht="15.75">
      <c r="A12" s="323" t="s">
        <v>7</v>
      </c>
      <c r="B12" s="452">
        <v>121</v>
      </c>
      <c r="C12" s="418">
        <v>139</v>
      </c>
      <c r="D12" s="833">
        <v>63</v>
      </c>
      <c r="E12" s="240">
        <v>67</v>
      </c>
      <c r="F12" s="712" t="s">
        <v>194</v>
      </c>
      <c r="G12" s="716" t="s">
        <v>209</v>
      </c>
      <c r="H12" s="421"/>
      <c r="I12" s="443">
        <v>4</v>
      </c>
      <c r="J12" s="134">
        <v>8</v>
      </c>
      <c r="K12" s="695">
        <f t="shared" si="3"/>
        <v>50</v>
      </c>
      <c r="L12" s="435">
        <v>2</v>
      </c>
      <c r="M12" s="430">
        <v>0</v>
      </c>
      <c r="N12" s="698">
        <f t="shared" si="1"/>
        <v>0</v>
      </c>
      <c r="O12" s="134">
        <v>4</v>
      </c>
      <c r="P12" s="830">
        <v>14</v>
      </c>
      <c r="Q12" s="831">
        <f t="shared" si="2"/>
        <v>11.570247933884298</v>
      </c>
      <c r="R12" s="732">
        <v>27</v>
      </c>
      <c r="S12" s="828">
        <v>0</v>
      </c>
      <c r="T12" s="707"/>
      <c r="U12" s="736">
        <v>0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</row>
    <row r="13" spans="1:996" s="34" customFormat="1" ht="15.75">
      <c r="A13" s="231" t="s">
        <v>26</v>
      </c>
      <c r="B13" s="766">
        <v>220</v>
      </c>
      <c r="C13" s="418">
        <v>258</v>
      </c>
      <c r="D13" s="135">
        <v>68</v>
      </c>
      <c r="E13" s="240">
        <v>71</v>
      </c>
      <c r="F13" s="712" t="s">
        <v>198</v>
      </c>
      <c r="G13" s="716" t="s">
        <v>210</v>
      </c>
      <c r="H13" s="421">
        <v>68</v>
      </c>
      <c r="I13" s="443">
        <v>1</v>
      </c>
      <c r="J13" s="134">
        <v>1</v>
      </c>
      <c r="K13" s="695">
        <f t="shared" si="3"/>
        <v>100</v>
      </c>
      <c r="L13" s="435" t="s">
        <v>179</v>
      </c>
      <c r="M13" s="430">
        <v>8</v>
      </c>
      <c r="N13" s="698">
        <f t="shared" si="1"/>
        <v>3.6363636363636362</v>
      </c>
      <c r="O13" s="134">
        <v>4</v>
      </c>
      <c r="P13" s="830">
        <v>59</v>
      </c>
      <c r="Q13" s="703">
        <f t="shared" si="2"/>
        <v>26.818181818181817</v>
      </c>
      <c r="R13" s="732">
        <v>90</v>
      </c>
      <c r="S13" s="828">
        <v>4</v>
      </c>
      <c r="T13" s="707">
        <v>1.8</v>
      </c>
      <c r="U13" s="736">
        <v>2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</row>
    <row r="14" spans="1:996" s="34" customFormat="1" ht="15.75">
      <c r="A14" s="231" t="s">
        <v>27</v>
      </c>
      <c r="B14" s="452">
        <v>2</v>
      </c>
      <c r="C14" s="418">
        <v>2</v>
      </c>
      <c r="D14" s="135">
        <v>60</v>
      </c>
      <c r="E14" s="240">
        <v>62</v>
      </c>
      <c r="F14" s="712" t="s">
        <v>197</v>
      </c>
      <c r="G14" s="716" t="s">
        <v>211</v>
      </c>
      <c r="H14" s="421"/>
      <c r="I14" s="443">
        <f ca="1">-I14</f>
        <v>0</v>
      </c>
      <c r="J14" s="134"/>
      <c r="K14" s="695"/>
      <c r="L14" s="435"/>
      <c r="M14" s="430">
        <v>0</v>
      </c>
      <c r="N14" s="699">
        <f t="shared" si="1"/>
        <v>0</v>
      </c>
      <c r="O14" s="134"/>
      <c r="P14" s="430">
        <v>0</v>
      </c>
      <c r="Q14" s="703">
        <f t="shared" si="2"/>
        <v>0</v>
      </c>
      <c r="R14" s="732"/>
      <c r="S14" s="132">
        <v>0</v>
      </c>
      <c r="T14" s="707"/>
      <c r="U14" s="736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</row>
    <row r="15" spans="1:996" s="410" customFormat="1" ht="15.75">
      <c r="A15" s="406" t="s">
        <v>182</v>
      </c>
      <c r="B15" s="453"/>
      <c r="C15" s="722">
        <v>1</v>
      </c>
      <c r="D15" s="730"/>
      <c r="E15" s="408">
        <v>78</v>
      </c>
      <c r="F15" s="723"/>
      <c r="G15" s="724"/>
      <c r="H15" s="725"/>
      <c r="I15" s="444"/>
      <c r="J15" s="425"/>
      <c r="K15" s="726"/>
      <c r="L15" s="727"/>
      <c r="M15" s="431"/>
      <c r="N15" s="728"/>
      <c r="O15" s="425"/>
      <c r="P15" s="431"/>
      <c r="Q15" s="703"/>
      <c r="R15" s="733"/>
      <c r="S15" s="407"/>
      <c r="T15" s="409"/>
      <c r="U15" s="737"/>
    </row>
    <row r="16" spans="1:996" s="410" customFormat="1" ht="15.75">
      <c r="A16" s="406" t="s">
        <v>28</v>
      </c>
      <c r="B16" s="453"/>
      <c r="C16" s="722"/>
      <c r="D16" s="730"/>
      <c r="E16" s="408"/>
      <c r="F16" s="723"/>
      <c r="G16" s="724" t="s">
        <v>213</v>
      </c>
      <c r="H16" s="725"/>
      <c r="I16" s="444"/>
      <c r="J16" s="425"/>
      <c r="K16" s="726"/>
      <c r="L16" s="727"/>
      <c r="M16" s="431"/>
      <c r="N16" s="728"/>
      <c r="O16" s="425"/>
      <c r="P16" s="431"/>
      <c r="Q16" s="703"/>
      <c r="R16" s="733"/>
      <c r="S16" s="407"/>
      <c r="T16" s="409"/>
      <c r="U16" s="737"/>
    </row>
    <row r="17" spans="1:996" s="34" customFormat="1" ht="16.5" thickBot="1">
      <c r="A17" s="232" t="s">
        <v>8</v>
      </c>
      <c r="B17" s="454">
        <v>21</v>
      </c>
      <c r="C17" s="419">
        <v>18</v>
      </c>
      <c r="D17" s="136">
        <v>67</v>
      </c>
      <c r="E17" s="241">
        <v>62</v>
      </c>
      <c r="F17" s="713" t="s">
        <v>192</v>
      </c>
      <c r="G17" s="718" t="s">
        <v>212</v>
      </c>
      <c r="H17" s="422">
        <v>61</v>
      </c>
      <c r="I17" s="445">
        <v>0</v>
      </c>
      <c r="J17" s="441">
        <v>2</v>
      </c>
      <c r="K17" s="729">
        <f t="shared" ref="K17" si="4">I17*100/J17</f>
        <v>0</v>
      </c>
      <c r="L17" s="436"/>
      <c r="M17" s="438">
        <v>0</v>
      </c>
      <c r="N17" s="700"/>
      <c r="O17" s="427"/>
      <c r="P17" s="432">
        <v>4</v>
      </c>
      <c r="Q17" s="703">
        <f>P17*100/B17</f>
        <v>19.047619047619047</v>
      </c>
      <c r="R17" s="734">
        <v>4</v>
      </c>
      <c r="S17" s="738">
        <v>0</v>
      </c>
      <c r="T17" s="739"/>
      <c r="U17" s="740">
        <v>0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</row>
    <row r="18" spans="1:996" ht="16.5" thickBot="1">
      <c r="A18" s="131" t="s">
        <v>30</v>
      </c>
      <c r="B18" s="242">
        <v>5239</v>
      </c>
      <c r="C18" s="414"/>
      <c r="D18" s="767">
        <v>68.5</v>
      </c>
      <c r="E18" s="413">
        <v>68.099999999999994</v>
      </c>
      <c r="F18" s="714"/>
      <c r="G18" s="719"/>
      <c r="H18" s="423"/>
      <c r="I18" s="446">
        <f ca="1">SUM(I4:I17)</f>
        <v>54</v>
      </c>
      <c r="J18" s="446">
        <f>SUM(J4:J17)</f>
        <v>128</v>
      </c>
      <c r="K18" s="696"/>
      <c r="L18" s="437">
        <f>SUM(L4:L17)</f>
        <v>53</v>
      </c>
      <c r="M18" s="439">
        <f>SUM(M4:M17)</f>
        <v>183</v>
      </c>
      <c r="N18" s="701"/>
      <c r="O18" s="413">
        <f>SUM(O4:O17)</f>
        <v>234</v>
      </c>
      <c r="P18" s="433">
        <f>SUM(P4:P17)</f>
        <v>1652</v>
      </c>
      <c r="Q18" s="704">
        <f>P18*100/5237</f>
        <v>31.544777544395647</v>
      </c>
      <c r="R18" s="428">
        <f>SUM(R4:R17)</f>
        <v>1757</v>
      </c>
      <c r="S18" s="155">
        <f>SUM(S4:S17)</f>
        <v>66</v>
      </c>
      <c r="T18" s="708"/>
      <c r="U18" s="413">
        <f>SUM(U4:U17)</f>
        <v>87</v>
      </c>
    </row>
    <row r="19" spans="1:996" s="10" customFormat="1" ht="16.5" thickBot="1">
      <c r="A19" s="148"/>
      <c r="B19" s="154"/>
      <c r="C19" s="154"/>
      <c r="D19" s="148"/>
      <c r="E19" s="149"/>
      <c r="F19" s="150"/>
      <c r="G19" s="150"/>
      <c r="H19" s="150"/>
      <c r="I19" s="151"/>
      <c r="J19" s="151"/>
      <c r="K19" s="151"/>
      <c r="L19" s="152"/>
      <c r="M19" s="149"/>
      <c r="N19" s="153"/>
      <c r="O19" s="149"/>
      <c r="P19" s="149"/>
      <c r="Q19" s="153"/>
      <c r="R19" s="149"/>
      <c r="S19" s="149"/>
      <c r="T19" s="153"/>
      <c r="U19" s="149"/>
    </row>
    <row r="20" spans="1:996" ht="16.5" thickBot="1">
      <c r="A20" s="131" t="s">
        <v>168</v>
      </c>
      <c r="B20" s="212">
        <v>807</v>
      </c>
      <c r="C20" s="449">
        <v>917</v>
      </c>
      <c r="D20" s="447">
        <v>4.4000000000000004</v>
      </c>
      <c r="E20" s="448">
        <v>4.4000000000000004</v>
      </c>
      <c r="F20" s="213"/>
      <c r="G20" s="447">
        <v>4.3600000000000003</v>
      </c>
      <c r="H20" s="448">
        <v>4</v>
      </c>
      <c r="I20" s="216"/>
      <c r="J20" s="217"/>
      <c r="K20" s="215"/>
      <c r="L20" s="213"/>
      <c r="M20" s="218"/>
      <c r="N20" s="219"/>
      <c r="O20" s="214"/>
      <c r="P20" s="220"/>
      <c r="Q20" s="215"/>
      <c r="R20" s="214"/>
      <c r="S20" s="212">
        <v>0</v>
      </c>
      <c r="T20" s="65"/>
      <c r="U20" s="66">
        <v>2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</row>
    <row r="21" spans="1:996" ht="11.25" customHeight="1"/>
  </sheetData>
  <mergeCells count="9">
    <mergeCell ref="A1:U1"/>
    <mergeCell ref="A2:A3"/>
    <mergeCell ref="B2:C2"/>
    <mergeCell ref="D2:F2"/>
    <mergeCell ref="G2:H2"/>
    <mergeCell ref="I2:L2"/>
    <mergeCell ref="M2:O2"/>
    <mergeCell ref="P2:R2"/>
    <mergeCell ref="S2:U2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O26"/>
  <sheetViews>
    <sheetView workbookViewId="0">
      <selection activeCell="O15" sqref="O15"/>
    </sheetView>
  </sheetViews>
  <sheetFormatPr defaultRowHeight="15"/>
  <cols>
    <col min="1" max="1" width="3.28515625" style="10" bestFit="1" customWidth="1"/>
    <col min="2" max="2" width="19.85546875" style="10" customWidth="1"/>
    <col min="3" max="3" width="9.140625" style="56" customWidth="1"/>
    <col min="4" max="4" width="11.85546875" style="56" bestFit="1" customWidth="1"/>
    <col min="5" max="5" width="10.42578125" style="56" customWidth="1"/>
    <col min="6" max="6" width="8.5703125" style="56" customWidth="1"/>
    <col min="7" max="7" width="11.42578125" style="56" customWidth="1"/>
    <col min="8" max="8" width="10.85546875" style="56" customWidth="1"/>
    <col min="9" max="9" width="8.42578125" style="56" customWidth="1"/>
    <col min="10" max="10" width="7.28515625" style="56" customWidth="1"/>
    <col min="11" max="11" width="10" style="56" customWidth="1"/>
    <col min="12" max="12" width="12.140625" style="56" customWidth="1"/>
    <col min="13" max="13" width="7.5703125" style="56" customWidth="1"/>
    <col min="14" max="14" width="8.42578125" style="56" customWidth="1"/>
    <col min="15" max="16384" width="9.140625" style="10"/>
  </cols>
  <sheetData>
    <row r="1" spans="1:14" ht="24.75" customHeight="1" thickBot="1">
      <c r="A1" s="858" t="s">
        <v>185</v>
      </c>
      <c r="B1" s="859"/>
      <c r="C1" s="859"/>
      <c r="D1" s="859"/>
      <c r="E1" s="859"/>
      <c r="F1" s="859"/>
      <c r="G1" s="859"/>
      <c r="H1" s="859"/>
      <c r="I1" s="859"/>
      <c r="J1" s="859"/>
      <c r="K1" s="859"/>
      <c r="L1" s="859"/>
      <c r="M1" s="859"/>
      <c r="N1" s="859"/>
    </row>
    <row r="2" spans="1:14" ht="32.25" thickBot="1">
      <c r="A2" s="58"/>
      <c r="B2" s="145" t="s">
        <v>32</v>
      </c>
      <c r="C2" s="142" t="s">
        <v>33</v>
      </c>
      <c r="D2" s="59" t="s">
        <v>34</v>
      </c>
      <c r="E2" s="59" t="s">
        <v>12</v>
      </c>
      <c r="F2" s="59" t="s">
        <v>13</v>
      </c>
      <c r="G2" s="59" t="s">
        <v>35</v>
      </c>
      <c r="H2" s="59" t="s">
        <v>10</v>
      </c>
      <c r="I2" s="59" t="s">
        <v>14</v>
      </c>
      <c r="J2" s="59" t="s">
        <v>9</v>
      </c>
      <c r="K2" s="59" t="s">
        <v>15</v>
      </c>
      <c r="L2" s="59" t="s">
        <v>167</v>
      </c>
      <c r="M2" s="59" t="s">
        <v>29</v>
      </c>
      <c r="N2" s="60" t="s">
        <v>39</v>
      </c>
    </row>
    <row r="3" spans="1:14" ht="15.75">
      <c r="A3" s="54">
        <v>1</v>
      </c>
      <c r="B3" s="503" t="s">
        <v>94</v>
      </c>
      <c r="C3" s="742">
        <v>2</v>
      </c>
      <c r="D3" s="721">
        <v>3</v>
      </c>
      <c r="E3" s="504"/>
      <c r="F3" s="504"/>
      <c r="G3" s="721">
        <v>1</v>
      </c>
      <c r="H3" s="504"/>
      <c r="I3" s="504"/>
      <c r="J3" s="504"/>
      <c r="K3" s="504"/>
      <c r="L3" s="505"/>
      <c r="M3" s="505"/>
      <c r="N3" s="324">
        <f>SUM(C3:M3)</f>
        <v>6</v>
      </c>
    </row>
    <row r="4" spans="1:14" ht="15.75">
      <c r="A4" s="54">
        <v>2</v>
      </c>
      <c r="B4" s="325" t="s">
        <v>95</v>
      </c>
      <c r="C4" s="743">
        <v>2</v>
      </c>
      <c r="D4" s="720">
        <v>1</v>
      </c>
      <c r="E4" s="57"/>
      <c r="F4" s="57"/>
      <c r="G4" s="720">
        <v>1</v>
      </c>
      <c r="H4" s="57"/>
      <c r="I4" s="57"/>
      <c r="J4" s="720">
        <v>1</v>
      </c>
      <c r="K4" s="57"/>
      <c r="L4" s="744">
        <v>1</v>
      </c>
      <c r="M4" s="55"/>
      <c r="N4" s="324">
        <f t="shared" ref="N4:N25" si="0">SUM(C4:M4)</f>
        <v>6</v>
      </c>
    </row>
    <row r="5" spans="1:14" ht="15.75">
      <c r="A5" s="54">
        <v>3</v>
      </c>
      <c r="B5" s="325" t="s">
        <v>96</v>
      </c>
      <c r="C5" s="743">
        <v>1</v>
      </c>
      <c r="D5" s="57"/>
      <c r="E5" s="57"/>
      <c r="F5" s="57"/>
      <c r="G5" s="57"/>
      <c r="H5" s="57"/>
      <c r="I5" s="57"/>
      <c r="J5" s="57"/>
      <c r="K5" s="57"/>
      <c r="L5" s="55"/>
      <c r="M5" s="55"/>
      <c r="N5" s="324">
        <f t="shared" si="0"/>
        <v>1</v>
      </c>
    </row>
    <row r="6" spans="1:14" ht="15.75">
      <c r="A6" s="54">
        <v>4</v>
      </c>
      <c r="B6" s="325" t="s">
        <v>98</v>
      </c>
      <c r="C6" s="143"/>
      <c r="D6" s="720">
        <v>1</v>
      </c>
      <c r="E6" s="57"/>
      <c r="F6" s="57"/>
      <c r="G6" s="57"/>
      <c r="H6" s="57"/>
      <c r="I6" s="57"/>
      <c r="J6" s="57"/>
      <c r="K6" s="57"/>
      <c r="L6" s="55"/>
      <c r="M6" s="55"/>
      <c r="N6" s="324">
        <f t="shared" si="0"/>
        <v>1</v>
      </c>
    </row>
    <row r="7" spans="1:14" ht="15.75">
      <c r="A7" s="54">
        <v>5</v>
      </c>
      <c r="B7" s="325" t="s">
        <v>102</v>
      </c>
      <c r="C7" s="143"/>
      <c r="D7" s="57"/>
      <c r="E7" s="57"/>
      <c r="F7" s="57"/>
      <c r="G7" s="57"/>
      <c r="H7" s="57"/>
      <c r="I7" s="57"/>
      <c r="J7" s="720">
        <v>2</v>
      </c>
      <c r="K7" s="720">
        <v>1</v>
      </c>
      <c r="L7" s="55"/>
      <c r="M7" s="55"/>
      <c r="N7" s="324">
        <f t="shared" si="0"/>
        <v>3</v>
      </c>
    </row>
    <row r="8" spans="1:14" ht="15.75">
      <c r="A8" s="54">
        <v>6</v>
      </c>
      <c r="B8" s="325" t="s">
        <v>104</v>
      </c>
      <c r="C8" s="743">
        <v>4</v>
      </c>
      <c r="D8" s="57"/>
      <c r="E8" s="57"/>
      <c r="F8" s="57"/>
      <c r="G8" s="57"/>
      <c r="H8" s="57"/>
      <c r="I8" s="720">
        <v>1</v>
      </c>
      <c r="J8" s="720">
        <v>1</v>
      </c>
      <c r="K8" s="57"/>
      <c r="L8" s="55"/>
      <c r="M8" s="55"/>
      <c r="N8" s="324">
        <f t="shared" si="0"/>
        <v>6</v>
      </c>
    </row>
    <row r="9" spans="1:14" ht="15.75">
      <c r="A9" s="54">
        <v>7</v>
      </c>
      <c r="B9" s="325" t="s">
        <v>105</v>
      </c>
      <c r="C9" s="143"/>
      <c r="D9" s="720">
        <v>1</v>
      </c>
      <c r="E9" s="57"/>
      <c r="F9" s="57"/>
      <c r="G9" s="57"/>
      <c r="H9" s="57"/>
      <c r="I9" s="57"/>
      <c r="J9" s="57"/>
      <c r="K9" s="57"/>
      <c r="L9" s="55"/>
      <c r="M9" s="55"/>
      <c r="N9" s="324">
        <f t="shared" si="0"/>
        <v>1</v>
      </c>
    </row>
    <row r="10" spans="1:14" ht="15.75">
      <c r="A10" s="54">
        <v>8</v>
      </c>
      <c r="B10" s="325" t="s">
        <v>106</v>
      </c>
      <c r="C10" s="743">
        <v>2</v>
      </c>
      <c r="D10" s="57"/>
      <c r="E10" s="720">
        <v>1</v>
      </c>
      <c r="F10" s="57"/>
      <c r="G10" s="720">
        <v>1</v>
      </c>
      <c r="H10" s="57"/>
      <c r="I10" s="57"/>
      <c r="J10" s="57"/>
      <c r="K10" s="57"/>
      <c r="L10" s="55"/>
      <c r="M10" s="55"/>
      <c r="N10" s="324">
        <f t="shared" si="0"/>
        <v>4</v>
      </c>
    </row>
    <row r="11" spans="1:14" ht="15.75">
      <c r="A11" s="54">
        <v>9</v>
      </c>
      <c r="B11" s="325" t="s">
        <v>108</v>
      </c>
      <c r="C11" s="143"/>
      <c r="D11" s="720">
        <v>2</v>
      </c>
      <c r="E11" s="57"/>
      <c r="F11" s="57"/>
      <c r="G11" s="57"/>
      <c r="H11" s="57"/>
      <c r="I11" s="57"/>
      <c r="J11" s="57"/>
      <c r="K11" s="57"/>
      <c r="L11" s="55"/>
      <c r="M11" s="744">
        <v>1</v>
      </c>
      <c r="N11" s="324">
        <f t="shared" si="0"/>
        <v>3</v>
      </c>
    </row>
    <row r="12" spans="1:14" ht="15.75">
      <c r="A12" s="54">
        <v>10</v>
      </c>
      <c r="B12" s="325" t="s">
        <v>110</v>
      </c>
      <c r="C12" s="743">
        <v>2</v>
      </c>
      <c r="D12" s="720">
        <v>1</v>
      </c>
      <c r="E12" s="57"/>
      <c r="F12" s="720">
        <v>1</v>
      </c>
      <c r="G12" s="57"/>
      <c r="H12" s="57"/>
      <c r="I12" s="57"/>
      <c r="J12" s="720">
        <v>1</v>
      </c>
      <c r="K12" s="57"/>
      <c r="L12" s="55"/>
      <c r="M12" s="55"/>
      <c r="N12" s="324">
        <f t="shared" si="0"/>
        <v>5</v>
      </c>
    </row>
    <row r="13" spans="1:14" ht="15.75">
      <c r="A13" s="54">
        <v>11</v>
      </c>
      <c r="B13" s="325" t="s">
        <v>111</v>
      </c>
      <c r="C13" s="143"/>
      <c r="D13" s="720">
        <v>1</v>
      </c>
      <c r="E13" s="57"/>
      <c r="F13" s="57"/>
      <c r="G13" s="57"/>
      <c r="H13" s="57"/>
      <c r="I13" s="57"/>
      <c r="J13" s="57"/>
      <c r="K13" s="57"/>
      <c r="L13" s="55"/>
      <c r="M13" s="55"/>
      <c r="N13" s="324">
        <f t="shared" si="0"/>
        <v>1</v>
      </c>
    </row>
    <row r="14" spans="1:14" ht="15.75">
      <c r="A14" s="54">
        <v>12</v>
      </c>
      <c r="B14" s="325" t="s">
        <v>40</v>
      </c>
      <c r="C14" s="143"/>
      <c r="D14" s="720">
        <v>1</v>
      </c>
      <c r="E14" s="57"/>
      <c r="F14" s="57"/>
      <c r="G14" s="57"/>
      <c r="H14" s="57"/>
      <c r="I14" s="57"/>
      <c r="J14" s="57"/>
      <c r="K14" s="57"/>
      <c r="L14" s="55"/>
      <c r="M14" s="55"/>
      <c r="N14" s="324">
        <f t="shared" si="0"/>
        <v>1</v>
      </c>
    </row>
    <row r="15" spans="1:14" ht="15.75">
      <c r="A15" s="54">
        <v>13</v>
      </c>
      <c r="B15" s="325" t="s">
        <v>44</v>
      </c>
      <c r="C15" s="143"/>
      <c r="D15" s="720"/>
      <c r="E15" s="57"/>
      <c r="F15" s="57"/>
      <c r="G15" s="57"/>
      <c r="H15" s="57"/>
      <c r="I15" s="57"/>
      <c r="J15" s="57"/>
      <c r="K15" s="720">
        <v>1</v>
      </c>
      <c r="L15" s="55"/>
      <c r="M15" s="55"/>
      <c r="N15" s="324">
        <f t="shared" si="0"/>
        <v>1</v>
      </c>
    </row>
    <row r="16" spans="1:14" ht="15.75">
      <c r="A16" s="54">
        <v>14</v>
      </c>
      <c r="B16" s="325" t="s">
        <v>49</v>
      </c>
      <c r="C16" s="143"/>
      <c r="D16" s="57"/>
      <c r="E16" s="57"/>
      <c r="F16" s="57"/>
      <c r="G16" s="57"/>
      <c r="H16" s="57"/>
      <c r="I16" s="57"/>
      <c r="J16" s="720">
        <v>1</v>
      </c>
      <c r="K16" s="57"/>
      <c r="L16" s="55"/>
      <c r="M16" s="55"/>
      <c r="N16" s="324">
        <f t="shared" si="0"/>
        <v>1</v>
      </c>
    </row>
    <row r="17" spans="1:15" ht="15.75">
      <c r="A17" s="54">
        <v>15</v>
      </c>
      <c r="B17" s="325" t="s">
        <v>50</v>
      </c>
      <c r="C17" s="143"/>
      <c r="D17" s="720">
        <v>1</v>
      </c>
      <c r="E17" s="57"/>
      <c r="F17" s="57"/>
      <c r="G17" s="57"/>
      <c r="H17" s="57"/>
      <c r="I17" s="720">
        <v>1</v>
      </c>
      <c r="J17" s="57"/>
      <c r="K17" s="57"/>
      <c r="L17" s="55"/>
      <c r="M17" s="55"/>
      <c r="N17" s="324">
        <f t="shared" si="0"/>
        <v>2</v>
      </c>
    </row>
    <row r="18" spans="1:15" ht="15.75">
      <c r="A18" s="54">
        <v>16</v>
      </c>
      <c r="B18" s="325" t="s">
        <v>61</v>
      </c>
      <c r="C18" s="743">
        <v>1</v>
      </c>
      <c r="D18" s="57"/>
      <c r="E18" s="57"/>
      <c r="F18" s="57"/>
      <c r="G18" s="57"/>
      <c r="H18" s="57"/>
      <c r="I18" s="57"/>
      <c r="J18" s="57"/>
      <c r="K18" s="57"/>
      <c r="L18" s="55"/>
      <c r="M18" s="55"/>
      <c r="N18" s="324">
        <f t="shared" si="0"/>
        <v>1</v>
      </c>
    </row>
    <row r="19" spans="1:15" ht="15.75">
      <c r="A19" s="54">
        <v>17</v>
      </c>
      <c r="B19" s="325" t="s">
        <v>63</v>
      </c>
      <c r="C19" s="743">
        <v>1</v>
      </c>
      <c r="D19" s="57"/>
      <c r="E19" s="57"/>
      <c r="F19" s="57"/>
      <c r="G19" s="57"/>
      <c r="H19" s="57"/>
      <c r="I19" s="57"/>
      <c r="J19" s="57"/>
      <c r="K19" s="57"/>
      <c r="L19" s="55"/>
      <c r="M19" s="55"/>
      <c r="N19" s="324">
        <f t="shared" si="0"/>
        <v>1</v>
      </c>
    </row>
    <row r="20" spans="1:15" ht="15.75">
      <c r="A20" s="54">
        <v>18</v>
      </c>
      <c r="B20" s="325" t="s">
        <v>72</v>
      </c>
      <c r="C20" s="743">
        <v>1</v>
      </c>
      <c r="D20" s="57"/>
      <c r="E20" s="57"/>
      <c r="F20" s="57"/>
      <c r="G20" s="57"/>
      <c r="H20" s="57"/>
      <c r="I20" s="57"/>
      <c r="J20" s="57"/>
      <c r="K20" s="57"/>
      <c r="L20" s="55"/>
      <c r="M20" s="55"/>
      <c r="N20" s="324">
        <f t="shared" si="0"/>
        <v>1</v>
      </c>
    </row>
    <row r="21" spans="1:15" ht="15.75">
      <c r="A21" s="54">
        <v>19</v>
      </c>
      <c r="B21" s="325" t="s">
        <v>84</v>
      </c>
      <c r="C21" s="143"/>
      <c r="D21" s="720">
        <v>1</v>
      </c>
      <c r="E21" s="720">
        <v>1</v>
      </c>
      <c r="F21" s="57"/>
      <c r="G21" s="720">
        <v>1</v>
      </c>
      <c r="H21" s="57"/>
      <c r="I21" s="57"/>
      <c r="J21" s="57"/>
      <c r="K21" s="57"/>
      <c r="L21" s="55"/>
      <c r="M21" s="55"/>
      <c r="N21" s="324">
        <f t="shared" si="0"/>
        <v>3</v>
      </c>
    </row>
    <row r="22" spans="1:15" ht="15.75">
      <c r="A22" s="54">
        <v>20</v>
      </c>
      <c r="B22" s="325" t="s">
        <v>85</v>
      </c>
      <c r="C22" s="743">
        <v>1</v>
      </c>
      <c r="D22" s="57"/>
      <c r="E22" s="57"/>
      <c r="F22" s="57"/>
      <c r="G22" s="57"/>
      <c r="H22" s="57"/>
      <c r="I22" s="57"/>
      <c r="J22" s="57"/>
      <c r="K22" s="57"/>
      <c r="L22" s="55"/>
      <c r="M22" s="55"/>
      <c r="N22" s="324">
        <f t="shared" si="0"/>
        <v>1</v>
      </c>
    </row>
    <row r="23" spans="1:15" ht="15.75">
      <c r="A23" s="54">
        <v>21</v>
      </c>
      <c r="B23" s="325" t="s">
        <v>90</v>
      </c>
      <c r="C23" s="743">
        <v>1</v>
      </c>
      <c r="D23" s="57"/>
      <c r="E23" s="57"/>
      <c r="F23" s="57"/>
      <c r="G23" s="57"/>
      <c r="H23" s="57"/>
      <c r="I23" s="57"/>
      <c r="J23" s="57"/>
      <c r="K23" s="57"/>
      <c r="L23" s="55"/>
      <c r="M23" s="55"/>
      <c r="N23" s="324">
        <f t="shared" si="0"/>
        <v>1</v>
      </c>
    </row>
    <row r="24" spans="1:15" ht="15.75">
      <c r="A24" s="54">
        <v>22</v>
      </c>
      <c r="B24" s="325" t="s">
        <v>91</v>
      </c>
      <c r="C24" s="143"/>
      <c r="D24" s="57"/>
      <c r="E24" s="57"/>
      <c r="F24" s="57"/>
      <c r="G24" s="57"/>
      <c r="H24" s="57"/>
      <c r="I24" s="57"/>
      <c r="J24" s="720">
        <v>3</v>
      </c>
      <c r="K24" s="57"/>
      <c r="L24" s="55"/>
      <c r="M24" s="55"/>
      <c r="N24" s="324">
        <f t="shared" si="0"/>
        <v>3</v>
      </c>
    </row>
    <row r="25" spans="1:15" ht="16.5" thickBot="1">
      <c r="A25" s="54">
        <v>23</v>
      </c>
      <c r="B25" s="325" t="s">
        <v>159</v>
      </c>
      <c r="C25" s="143"/>
      <c r="D25" s="57"/>
      <c r="E25" s="57"/>
      <c r="F25" s="57"/>
      <c r="G25" s="57"/>
      <c r="H25" s="57"/>
      <c r="I25" s="720">
        <v>1</v>
      </c>
      <c r="J25" s="57"/>
      <c r="K25" s="57"/>
      <c r="L25" s="55"/>
      <c r="M25" s="55"/>
      <c r="N25" s="324">
        <f t="shared" si="0"/>
        <v>1</v>
      </c>
      <c r="O25" s="39"/>
    </row>
    <row r="26" spans="1:15" s="62" customFormat="1" ht="16.5" thickBot="1">
      <c r="A26" s="61"/>
      <c r="B26" s="146"/>
      <c r="C26" s="144">
        <f>SUM(C3:C25)</f>
        <v>18</v>
      </c>
      <c r="D26" s="144">
        <f>SUM(D3:D25)</f>
        <v>13</v>
      </c>
      <c r="E26" s="144">
        <f>SUM(E4:E25)</f>
        <v>2</v>
      </c>
      <c r="F26" s="144">
        <f>SUM(F4:F25)</f>
        <v>1</v>
      </c>
      <c r="G26" s="144">
        <f>SUM(G3:G25)</f>
        <v>4</v>
      </c>
      <c r="H26" s="144">
        <f>SUM(H4:H25)</f>
        <v>0</v>
      </c>
      <c r="I26" s="144">
        <f>SUM(I4:I25)</f>
        <v>3</v>
      </c>
      <c r="J26" s="144">
        <f>SUM(J3:J25)</f>
        <v>9</v>
      </c>
      <c r="K26" s="144">
        <f>SUM(K4:K25)</f>
        <v>2</v>
      </c>
      <c r="L26" s="144">
        <f>SUM(L4:L25)</f>
        <v>1</v>
      </c>
      <c r="M26" s="144">
        <f>SUM(M4:M25)</f>
        <v>1</v>
      </c>
      <c r="N26" s="144">
        <f>SUM(C26:M26)</f>
        <v>54</v>
      </c>
    </row>
  </sheetData>
  <sortState ref="B3:B23">
    <sortCondition ref="B3:B23"/>
  </sortState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BM86"/>
  <sheetViews>
    <sheetView zoomScaleSheetLayoutView="95" workbookViewId="0">
      <pane xSplit="2" ySplit="3" topLeftCell="R4" activePane="bottomRight" state="frozen"/>
      <selection pane="topRight" activeCell="C1" sqref="C1"/>
      <selection pane="bottomLeft" activeCell="A4" sqref="A4"/>
      <selection pane="bottomRight" activeCell="X5" sqref="X5"/>
    </sheetView>
  </sheetViews>
  <sheetFormatPr defaultRowHeight="15"/>
  <cols>
    <col min="1" max="1" width="3.140625" style="10" bestFit="1" customWidth="1"/>
    <col min="2" max="2" width="17.7109375" style="10" customWidth="1"/>
    <col min="3" max="3" width="5.140625" style="10" customWidth="1"/>
    <col min="4" max="4" width="3.42578125" style="234" bestFit="1" customWidth="1"/>
    <col min="5" max="5" width="3.85546875" style="157" customWidth="1"/>
    <col min="6" max="6" width="3.42578125" style="158" bestFit="1" customWidth="1"/>
    <col min="7" max="7" width="3.42578125" style="10" bestFit="1" customWidth="1"/>
    <col min="8" max="9" width="3.42578125" style="10" customWidth="1"/>
    <col min="10" max="10" width="3.85546875" style="62" customWidth="1"/>
    <col min="11" max="11" width="3.42578125" style="158" bestFit="1" customWidth="1"/>
    <col min="12" max="12" width="3.42578125" style="10" bestFit="1" customWidth="1"/>
    <col min="13" max="13" width="3.42578125" style="10" customWidth="1"/>
    <col min="14" max="14" width="3.42578125" style="389" customWidth="1"/>
    <col min="15" max="15" width="3.85546875" style="158" customWidth="1"/>
    <col min="16" max="16" width="3.42578125" style="158" bestFit="1" customWidth="1"/>
    <col min="17" max="17" width="3.42578125" style="10" bestFit="1" customWidth="1"/>
    <col min="18" max="19" width="3.42578125" style="10" customWidth="1"/>
    <col min="20" max="20" width="3.85546875" style="158" customWidth="1"/>
    <col min="21" max="21" width="3.42578125" style="158" bestFit="1" customWidth="1"/>
    <col min="22" max="22" width="3.42578125" style="10" bestFit="1" customWidth="1"/>
    <col min="23" max="23" width="3.42578125" style="10" customWidth="1"/>
    <col min="24" max="24" width="3.42578125" style="62" customWidth="1"/>
    <col min="25" max="25" width="3.85546875" style="158" customWidth="1"/>
    <col min="26" max="26" width="3.42578125" style="158" bestFit="1" customWidth="1"/>
    <col min="27" max="27" width="3.42578125" style="10" bestFit="1" customWidth="1"/>
    <col min="28" max="29" width="3.42578125" style="10" customWidth="1"/>
    <col min="30" max="30" width="3.7109375" style="158" customWidth="1"/>
    <col min="31" max="31" width="3.42578125" style="158" bestFit="1" customWidth="1"/>
    <col min="32" max="32" width="3.42578125" style="10" bestFit="1" customWidth="1"/>
    <col min="33" max="34" width="3.42578125" style="10" customWidth="1"/>
    <col min="35" max="35" width="3.85546875" style="158" customWidth="1"/>
    <col min="36" max="36" width="3.42578125" style="158" bestFit="1" customWidth="1"/>
    <col min="37" max="37" width="3.42578125" style="10" bestFit="1" customWidth="1"/>
    <col min="38" max="38" width="3.42578125" style="10" customWidth="1"/>
    <col min="39" max="39" width="3.42578125" style="62" customWidth="1"/>
    <col min="40" max="40" width="3.85546875" style="158" customWidth="1"/>
    <col min="41" max="42" width="3.42578125" style="10" bestFit="1" customWidth="1"/>
    <col min="43" max="44" width="3.42578125" style="10" customWidth="1"/>
    <col min="45" max="45" width="3.85546875" style="158" customWidth="1"/>
    <col min="46" max="47" width="3.42578125" style="10" bestFit="1" customWidth="1"/>
    <col min="48" max="49" width="3.42578125" style="10" customWidth="1"/>
    <col min="50" max="50" width="3.85546875" style="158" customWidth="1"/>
    <col min="51" max="52" width="3.42578125" style="10" bestFit="1" customWidth="1"/>
    <col min="53" max="54" width="3.42578125" style="10" customWidth="1"/>
    <col min="55" max="55" width="3.42578125" style="266" customWidth="1"/>
    <col min="56" max="58" width="3.42578125" style="10" customWidth="1"/>
    <col min="59" max="59" width="3.42578125" style="234" customWidth="1"/>
    <col min="60" max="60" width="3.85546875" style="157" customWidth="1"/>
    <col min="61" max="61" width="3.42578125" style="158" bestFit="1" customWidth="1"/>
    <col min="62" max="64" width="3.42578125" style="10" bestFit="1" customWidth="1"/>
    <col min="65" max="66" width="4.85546875" style="10" bestFit="1" customWidth="1"/>
    <col min="67" max="16384" width="9.140625" style="10"/>
  </cols>
  <sheetData>
    <row r="1" spans="1:65" ht="15.75" customHeight="1" thickBot="1">
      <c r="A1" s="863" t="s">
        <v>31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  <c r="Q1" s="863"/>
      <c r="R1" s="863"/>
      <c r="S1" s="863"/>
      <c r="T1" s="863"/>
      <c r="U1" s="863"/>
      <c r="V1" s="863"/>
      <c r="W1" s="863"/>
      <c r="X1" s="863"/>
      <c r="Y1" s="863"/>
      <c r="Z1" s="863"/>
      <c r="AA1" s="863"/>
      <c r="AB1" s="863"/>
      <c r="AC1" s="863"/>
      <c r="AD1" s="863"/>
      <c r="AE1" s="863"/>
      <c r="AF1" s="863"/>
      <c r="AG1" s="412"/>
      <c r="AH1" s="237"/>
      <c r="AI1" s="237"/>
      <c r="AJ1" s="138"/>
      <c r="AK1" s="137"/>
      <c r="AL1" s="412"/>
      <c r="AM1" s="159"/>
      <c r="AN1" s="259"/>
      <c r="AO1" s="8"/>
      <c r="AP1" s="8"/>
      <c r="AQ1" s="8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161"/>
      <c r="BD1" s="9"/>
      <c r="BE1" s="9"/>
      <c r="BF1" s="9"/>
      <c r="BG1" s="165"/>
      <c r="BH1" s="63"/>
      <c r="BI1" s="9"/>
      <c r="BJ1" s="9"/>
      <c r="BK1" s="9"/>
    </row>
    <row r="2" spans="1:65" ht="15" customHeight="1" thickBot="1">
      <c r="A2" s="20"/>
      <c r="B2" s="140" t="s">
        <v>32</v>
      </c>
      <c r="C2" s="864" t="s">
        <v>33</v>
      </c>
      <c r="D2" s="865"/>
      <c r="E2" s="865"/>
      <c r="F2" s="865"/>
      <c r="G2" s="865"/>
      <c r="H2" s="864" t="s">
        <v>34</v>
      </c>
      <c r="I2" s="865"/>
      <c r="J2" s="865"/>
      <c r="K2" s="865"/>
      <c r="L2" s="865"/>
      <c r="M2" s="864" t="s">
        <v>12</v>
      </c>
      <c r="N2" s="865"/>
      <c r="O2" s="865"/>
      <c r="P2" s="865"/>
      <c r="Q2" s="865"/>
      <c r="R2" s="864" t="s">
        <v>13</v>
      </c>
      <c r="S2" s="865"/>
      <c r="T2" s="865"/>
      <c r="U2" s="865"/>
      <c r="V2" s="865"/>
      <c r="W2" s="864" t="s">
        <v>35</v>
      </c>
      <c r="X2" s="865"/>
      <c r="Y2" s="865"/>
      <c r="Z2" s="865"/>
      <c r="AA2" s="865"/>
      <c r="AB2" s="864" t="s">
        <v>10</v>
      </c>
      <c r="AC2" s="865"/>
      <c r="AD2" s="865"/>
      <c r="AE2" s="865"/>
      <c r="AF2" s="866"/>
      <c r="AG2" s="864" t="s">
        <v>14</v>
      </c>
      <c r="AH2" s="865"/>
      <c r="AI2" s="865"/>
      <c r="AJ2" s="865"/>
      <c r="AK2" s="865"/>
      <c r="AL2" s="864" t="s">
        <v>9</v>
      </c>
      <c r="AM2" s="865"/>
      <c r="AN2" s="865"/>
      <c r="AO2" s="865"/>
      <c r="AP2" s="865"/>
      <c r="AQ2" s="864" t="s">
        <v>15</v>
      </c>
      <c r="AR2" s="865"/>
      <c r="AS2" s="865"/>
      <c r="AT2" s="865"/>
      <c r="AU2" s="865"/>
      <c r="AV2" s="864" t="s">
        <v>29</v>
      </c>
      <c r="AW2" s="865"/>
      <c r="AX2" s="865"/>
      <c r="AY2" s="865"/>
      <c r="AZ2" s="865"/>
      <c r="BA2" s="864" t="s">
        <v>167</v>
      </c>
      <c r="BB2" s="865"/>
      <c r="BC2" s="865"/>
      <c r="BD2" s="865"/>
      <c r="BE2" s="865"/>
      <c r="BF2" s="464"/>
      <c r="BG2" s="860" t="s">
        <v>39</v>
      </c>
      <c r="BH2" s="861"/>
      <c r="BI2" s="861"/>
      <c r="BJ2" s="861"/>
      <c r="BK2" s="861"/>
      <c r="BL2" s="862"/>
    </row>
    <row r="3" spans="1:65" ht="27" thickBot="1">
      <c r="A3" s="20"/>
      <c r="B3" s="13"/>
      <c r="C3" s="461">
        <v>2004</v>
      </c>
      <c r="D3" s="462">
        <v>2023</v>
      </c>
      <c r="E3" s="463">
        <v>2022</v>
      </c>
      <c r="F3" s="463">
        <v>2021</v>
      </c>
      <c r="G3" s="463">
        <v>2020</v>
      </c>
      <c r="H3" s="468">
        <v>2024</v>
      </c>
      <c r="I3" s="469">
        <v>2023</v>
      </c>
      <c r="J3" s="463">
        <v>2022</v>
      </c>
      <c r="K3" s="463">
        <v>2021</v>
      </c>
      <c r="L3" s="463">
        <v>2020</v>
      </c>
      <c r="M3" s="468">
        <v>2024</v>
      </c>
      <c r="N3" s="469">
        <v>2023</v>
      </c>
      <c r="O3" s="463">
        <v>2022</v>
      </c>
      <c r="P3" s="463">
        <v>2021</v>
      </c>
      <c r="Q3" s="463">
        <v>2020</v>
      </c>
      <c r="R3" s="468">
        <v>2024</v>
      </c>
      <c r="S3" s="469">
        <v>2023</v>
      </c>
      <c r="T3" s="463">
        <v>2022</v>
      </c>
      <c r="U3" s="463">
        <v>2021</v>
      </c>
      <c r="V3" s="463">
        <v>2020</v>
      </c>
      <c r="W3" s="468">
        <v>2024</v>
      </c>
      <c r="X3" s="469">
        <v>2023</v>
      </c>
      <c r="Y3" s="463">
        <v>2022</v>
      </c>
      <c r="Z3" s="463">
        <v>2021</v>
      </c>
      <c r="AA3" s="463">
        <v>2020</v>
      </c>
      <c r="AB3" s="468">
        <v>2024</v>
      </c>
      <c r="AC3" s="469">
        <v>2023</v>
      </c>
      <c r="AD3" s="463">
        <v>2022</v>
      </c>
      <c r="AE3" s="463">
        <v>2021</v>
      </c>
      <c r="AF3" s="463">
        <v>2020</v>
      </c>
      <c r="AG3" s="468">
        <v>2024</v>
      </c>
      <c r="AH3" s="469">
        <v>2023</v>
      </c>
      <c r="AI3" s="463">
        <v>2022</v>
      </c>
      <c r="AJ3" s="463">
        <v>2021</v>
      </c>
      <c r="AK3" s="463">
        <v>2020</v>
      </c>
      <c r="AL3" s="468">
        <v>2024</v>
      </c>
      <c r="AM3" s="469">
        <v>2023</v>
      </c>
      <c r="AN3" s="463">
        <v>2022</v>
      </c>
      <c r="AO3" s="463">
        <v>2021</v>
      </c>
      <c r="AP3" s="463">
        <v>2020</v>
      </c>
      <c r="AQ3" s="487">
        <v>2024</v>
      </c>
      <c r="AR3" s="488">
        <v>2023</v>
      </c>
      <c r="AS3" s="488">
        <v>2022</v>
      </c>
      <c r="AT3" s="488">
        <v>2021</v>
      </c>
      <c r="AU3" s="488">
        <v>2020</v>
      </c>
      <c r="AV3" s="493">
        <v>2024</v>
      </c>
      <c r="AW3" s="470">
        <v>2023</v>
      </c>
      <c r="AX3" s="463">
        <v>2022</v>
      </c>
      <c r="AY3" s="463">
        <v>2021</v>
      </c>
      <c r="AZ3" s="463">
        <v>2020</v>
      </c>
      <c r="BA3" s="468">
        <v>2024</v>
      </c>
      <c r="BB3" s="469">
        <v>2023</v>
      </c>
      <c r="BC3" s="463">
        <v>2022</v>
      </c>
      <c r="BD3" s="463">
        <v>2021</v>
      </c>
      <c r="BE3" s="463">
        <v>2020</v>
      </c>
      <c r="BF3" s="248">
        <v>2023</v>
      </c>
      <c r="BG3" s="467">
        <v>2023</v>
      </c>
      <c r="BH3" s="130">
        <v>2022</v>
      </c>
      <c r="BI3" s="130">
        <v>2021</v>
      </c>
      <c r="BJ3" s="130">
        <v>2020</v>
      </c>
      <c r="BK3" s="130">
        <v>2019</v>
      </c>
      <c r="BL3" s="249">
        <v>2018</v>
      </c>
    </row>
    <row r="4" spans="1:65">
      <c r="A4" s="20">
        <v>1</v>
      </c>
      <c r="B4" s="14" t="s">
        <v>94</v>
      </c>
      <c r="C4" s="328">
        <v>2</v>
      </c>
      <c r="D4" s="456">
        <v>3</v>
      </c>
      <c r="E4" s="3"/>
      <c r="F4" s="3">
        <v>4</v>
      </c>
      <c r="G4" s="2"/>
      <c r="H4" s="257">
        <v>3</v>
      </c>
      <c r="I4" s="250"/>
      <c r="J4" s="139"/>
      <c r="K4" s="3"/>
      <c r="L4" s="2"/>
      <c r="M4" s="385"/>
      <c r="N4" s="472"/>
      <c r="O4" s="3"/>
      <c r="P4" s="3">
        <v>1</v>
      </c>
      <c r="Q4" s="2">
        <v>1</v>
      </c>
      <c r="R4" s="254"/>
      <c r="S4" s="250"/>
      <c r="T4" s="3">
        <v>1</v>
      </c>
      <c r="U4" s="3"/>
      <c r="V4" s="2">
        <v>1</v>
      </c>
      <c r="W4" s="257">
        <v>1</v>
      </c>
      <c r="X4" s="250">
        <v>1</v>
      </c>
      <c r="Y4" s="3">
        <v>1</v>
      </c>
      <c r="Z4" s="3"/>
      <c r="AA4" s="2">
        <v>1</v>
      </c>
      <c r="AB4" s="257"/>
      <c r="AC4" s="250"/>
      <c r="AD4" s="3"/>
      <c r="AE4" s="3"/>
      <c r="AF4" s="2"/>
      <c r="AG4" s="257"/>
      <c r="AH4" s="250"/>
      <c r="AI4" s="3"/>
      <c r="AJ4" s="3"/>
      <c r="AK4" s="2"/>
      <c r="AL4" s="257"/>
      <c r="AM4" s="250">
        <v>1</v>
      </c>
      <c r="AN4" s="3"/>
      <c r="AO4" s="3"/>
      <c r="AP4" s="2"/>
      <c r="AQ4" s="478"/>
      <c r="AR4" s="262"/>
      <c r="AS4" s="247"/>
      <c r="AT4" s="247"/>
      <c r="AU4" s="53"/>
      <c r="AV4" s="481"/>
      <c r="AW4" s="490"/>
      <c r="AX4" s="3"/>
      <c r="AY4" s="3"/>
      <c r="AZ4" s="2"/>
      <c r="BA4" s="257"/>
      <c r="BB4" s="250"/>
      <c r="BC4" s="264"/>
      <c r="BD4" s="4"/>
      <c r="BE4" s="4"/>
      <c r="BF4" s="348">
        <f>SUM(C4,H4,M4,R4,W4,AB4,AG4,AL4,AQ4,AV4,BA4)</f>
        <v>6</v>
      </c>
      <c r="BG4" s="235">
        <v>5</v>
      </c>
      <c r="BH4" s="3">
        <f>SUM(E4,J4,O4,T4,Y4,AD4,AI4,AN4,AS4,AX4,BC4)</f>
        <v>2</v>
      </c>
      <c r="BI4" s="3">
        <v>5</v>
      </c>
      <c r="BJ4" s="2">
        <v>3</v>
      </c>
      <c r="BK4" s="5">
        <v>8</v>
      </c>
      <c r="BL4" s="141">
        <v>5</v>
      </c>
    </row>
    <row r="5" spans="1:65">
      <c r="A5" s="20">
        <v>2</v>
      </c>
      <c r="B5" s="14" t="s">
        <v>95</v>
      </c>
      <c r="C5" s="328">
        <v>2</v>
      </c>
      <c r="D5" s="456">
        <v>3</v>
      </c>
      <c r="E5" s="3">
        <v>1</v>
      </c>
      <c r="F5" s="3">
        <v>1</v>
      </c>
      <c r="G5" s="2">
        <v>2</v>
      </c>
      <c r="H5" s="257">
        <v>1</v>
      </c>
      <c r="I5" s="250"/>
      <c r="J5" s="3">
        <v>1</v>
      </c>
      <c r="K5" s="3"/>
      <c r="L5" s="2"/>
      <c r="M5" s="385"/>
      <c r="N5" s="472"/>
      <c r="O5" s="3"/>
      <c r="P5" s="3"/>
      <c r="Q5" s="2"/>
      <c r="R5" s="254"/>
      <c r="S5" s="250"/>
      <c r="T5" s="3">
        <v>1</v>
      </c>
      <c r="U5" s="3"/>
      <c r="V5" s="2"/>
      <c r="W5" s="257">
        <v>1</v>
      </c>
      <c r="X5" s="250"/>
      <c r="Y5" s="3"/>
      <c r="Z5" s="3"/>
      <c r="AA5" s="2"/>
      <c r="AB5" s="257"/>
      <c r="AC5" s="250"/>
      <c r="AD5" s="3"/>
      <c r="AE5" s="3"/>
      <c r="AF5" s="2"/>
      <c r="AG5" s="257"/>
      <c r="AH5" s="250"/>
      <c r="AI5" s="3"/>
      <c r="AJ5" s="3"/>
      <c r="AK5" s="2"/>
      <c r="AL5" s="257">
        <v>1</v>
      </c>
      <c r="AM5" s="250"/>
      <c r="AN5" s="3"/>
      <c r="AO5" s="3"/>
      <c r="AP5" s="2"/>
      <c r="AQ5" s="477"/>
      <c r="AR5" s="4"/>
      <c r="AS5" s="3"/>
      <c r="AT5" s="3"/>
      <c r="AU5" s="2"/>
      <c r="AV5" s="481"/>
      <c r="AW5" s="490"/>
      <c r="AX5" s="3">
        <v>2</v>
      </c>
      <c r="AY5" s="3"/>
      <c r="AZ5" s="2"/>
      <c r="BA5" s="257">
        <v>1</v>
      </c>
      <c r="BB5" s="250"/>
      <c r="BC5" s="264"/>
      <c r="BD5" s="4"/>
      <c r="BE5" s="4"/>
      <c r="BF5" s="348">
        <f t="shared" ref="BF5:BF68" si="0">SUM(C5,H5,M5,R5,W5,AB5,AG5,AL5,AQ5,AV5,BA5)</f>
        <v>6</v>
      </c>
      <c r="BG5" s="235">
        <v>3</v>
      </c>
      <c r="BH5" s="3">
        <f>SUM(E5,J5,O5,T5,Y5,AD5,AI5,AN5,AS5,AX5,BC5)</f>
        <v>5</v>
      </c>
      <c r="BI5" s="3">
        <v>1</v>
      </c>
      <c r="BJ5" s="2">
        <v>2</v>
      </c>
      <c r="BK5" s="5">
        <v>7</v>
      </c>
      <c r="BL5" s="141"/>
    </row>
    <row r="6" spans="1:65">
      <c r="A6" s="20">
        <v>3</v>
      </c>
      <c r="B6" s="14" t="s">
        <v>96</v>
      </c>
      <c r="C6" s="328">
        <v>1</v>
      </c>
      <c r="D6" s="456">
        <v>2</v>
      </c>
      <c r="E6" s="3"/>
      <c r="F6" s="3">
        <v>3</v>
      </c>
      <c r="G6" s="2">
        <v>1</v>
      </c>
      <c r="H6" s="257"/>
      <c r="I6" s="250"/>
      <c r="J6" s="3"/>
      <c r="K6" s="3"/>
      <c r="L6" s="2">
        <v>1</v>
      </c>
      <c r="M6" s="385"/>
      <c r="N6" s="472"/>
      <c r="O6" s="3"/>
      <c r="P6" s="3">
        <v>1</v>
      </c>
      <c r="Q6" s="2"/>
      <c r="R6" s="254"/>
      <c r="S6" s="250">
        <v>1</v>
      </c>
      <c r="T6" s="3"/>
      <c r="U6" s="3">
        <v>1</v>
      </c>
      <c r="V6" s="2"/>
      <c r="W6" s="257"/>
      <c r="X6" s="250"/>
      <c r="Y6" s="3"/>
      <c r="Z6" s="3"/>
      <c r="AA6" s="2"/>
      <c r="AB6" s="257"/>
      <c r="AC6" s="250"/>
      <c r="AD6" s="3"/>
      <c r="AE6" s="3"/>
      <c r="AF6" s="2"/>
      <c r="AG6" s="257"/>
      <c r="AH6" s="250"/>
      <c r="AI6" s="3"/>
      <c r="AJ6" s="3"/>
      <c r="AK6" s="2"/>
      <c r="AL6" s="257"/>
      <c r="AM6" s="250"/>
      <c r="AN6" s="3"/>
      <c r="AO6" s="3"/>
      <c r="AP6" s="2"/>
      <c r="AQ6" s="477"/>
      <c r="AR6" s="4"/>
      <c r="AS6" s="3"/>
      <c r="AT6" s="3"/>
      <c r="AU6" s="2"/>
      <c r="AV6" s="481"/>
      <c r="AW6" s="490">
        <v>1</v>
      </c>
      <c r="AX6" s="3"/>
      <c r="AY6" s="3"/>
      <c r="AZ6" s="2"/>
      <c r="BA6" s="257"/>
      <c r="BB6" s="250"/>
      <c r="BC6" s="264"/>
      <c r="BD6" s="4"/>
      <c r="BE6" s="4"/>
      <c r="BF6" s="348">
        <f t="shared" si="0"/>
        <v>1</v>
      </c>
      <c r="BG6" s="235">
        <v>4</v>
      </c>
      <c r="BH6" s="3"/>
      <c r="BI6" s="3">
        <v>5</v>
      </c>
      <c r="BJ6" s="2">
        <v>2</v>
      </c>
      <c r="BK6" s="5">
        <v>2</v>
      </c>
      <c r="BL6" s="141"/>
    </row>
    <row r="7" spans="1:65">
      <c r="A7" s="20">
        <v>4</v>
      </c>
      <c r="B7" s="14" t="s">
        <v>97</v>
      </c>
      <c r="C7" s="328"/>
      <c r="D7" s="456"/>
      <c r="E7" s="3"/>
      <c r="F7" s="3">
        <v>4</v>
      </c>
      <c r="G7" s="2">
        <v>2</v>
      </c>
      <c r="H7" s="257"/>
      <c r="I7" s="250"/>
      <c r="J7" s="3"/>
      <c r="K7" s="3"/>
      <c r="L7" s="2"/>
      <c r="M7" s="385"/>
      <c r="N7" s="472">
        <v>1</v>
      </c>
      <c r="O7" s="3"/>
      <c r="P7" s="3"/>
      <c r="Q7" s="2"/>
      <c r="R7" s="254"/>
      <c r="S7" s="250"/>
      <c r="T7" s="3"/>
      <c r="U7" s="3"/>
      <c r="V7" s="2">
        <v>2</v>
      </c>
      <c r="W7" s="257"/>
      <c r="X7" s="250"/>
      <c r="Y7" s="3"/>
      <c r="Z7" s="3"/>
      <c r="AA7" s="2"/>
      <c r="AB7" s="257"/>
      <c r="AC7" s="250"/>
      <c r="AD7" s="3"/>
      <c r="AE7" s="3"/>
      <c r="AF7" s="2">
        <v>1</v>
      </c>
      <c r="AG7" s="257"/>
      <c r="AH7" s="250"/>
      <c r="AI7" s="3"/>
      <c r="AJ7" s="3">
        <v>1</v>
      </c>
      <c r="AK7" s="2"/>
      <c r="AL7" s="257"/>
      <c r="AM7" s="250"/>
      <c r="AN7" s="3"/>
      <c r="AO7" s="3"/>
      <c r="AP7" s="2">
        <v>1</v>
      </c>
      <c r="AQ7" s="477"/>
      <c r="AR7" s="4"/>
      <c r="AS7" s="3"/>
      <c r="AT7" s="3"/>
      <c r="AU7" s="2"/>
      <c r="AV7" s="481"/>
      <c r="AW7" s="490"/>
      <c r="AX7" s="3"/>
      <c r="AY7" s="139">
        <v>1</v>
      </c>
      <c r="AZ7" s="2"/>
      <c r="BA7" s="257"/>
      <c r="BB7" s="250"/>
      <c r="BC7" s="264">
        <v>1</v>
      </c>
      <c r="BD7" s="4"/>
      <c r="BE7" s="4"/>
      <c r="BF7" s="348">
        <f t="shared" si="0"/>
        <v>0</v>
      </c>
      <c r="BG7" s="235">
        <v>1</v>
      </c>
      <c r="BH7" s="3">
        <f>SUM(E7,J7,O7,T7,Y7,AD7,AI7,AN7,AS7,AX7,BC7)</f>
        <v>1</v>
      </c>
      <c r="BI7" s="3">
        <v>6</v>
      </c>
      <c r="BJ7" s="2">
        <v>6</v>
      </c>
      <c r="BK7" s="5">
        <v>4</v>
      </c>
      <c r="BL7" s="141">
        <v>2</v>
      </c>
    </row>
    <row r="8" spans="1:65">
      <c r="A8" s="20">
        <v>5</v>
      </c>
      <c r="B8" s="14" t="s">
        <v>98</v>
      </c>
      <c r="C8" s="328"/>
      <c r="D8" s="456">
        <v>1</v>
      </c>
      <c r="E8" s="3">
        <v>2</v>
      </c>
      <c r="F8" s="3"/>
      <c r="G8" s="2"/>
      <c r="H8" s="257">
        <v>1</v>
      </c>
      <c r="I8" s="250"/>
      <c r="J8" s="3"/>
      <c r="K8" s="3"/>
      <c r="L8" s="2"/>
      <c r="M8" s="385"/>
      <c r="N8" s="472"/>
      <c r="O8" s="3"/>
      <c r="P8" s="3"/>
      <c r="Q8" s="2"/>
      <c r="R8" s="254"/>
      <c r="S8" s="250"/>
      <c r="T8" s="3">
        <v>1</v>
      </c>
      <c r="U8" s="3"/>
      <c r="V8" s="2"/>
      <c r="W8" s="257"/>
      <c r="X8" s="250">
        <v>1</v>
      </c>
      <c r="Y8" s="3"/>
      <c r="Z8" s="3"/>
      <c r="AA8" s="2"/>
      <c r="AB8" s="257"/>
      <c r="AC8" s="250"/>
      <c r="AD8" s="3"/>
      <c r="AE8" s="3"/>
      <c r="AF8" s="2"/>
      <c r="AG8" s="257"/>
      <c r="AH8" s="250"/>
      <c r="AI8" s="3"/>
      <c r="AJ8" s="3"/>
      <c r="AK8" s="2"/>
      <c r="AL8" s="257"/>
      <c r="AM8" s="250"/>
      <c r="AN8" s="3"/>
      <c r="AO8" s="3"/>
      <c r="AP8" s="2"/>
      <c r="AQ8" s="477"/>
      <c r="AR8" s="4"/>
      <c r="AS8" s="3"/>
      <c r="AT8" s="3"/>
      <c r="AU8" s="2"/>
      <c r="AV8" s="481"/>
      <c r="AW8" s="490"/>
      <c r="AX8" s="3"/>
      <c r="AY8" s="3"/>
      <c r="AZ8" s="2"/>
      <c r="BA8" s="257"/>
      <c r="BB8" s="250"/>
      <c r="BC8" s="264">
        <v>1</v>
      </c>
      <c r="BD8" s="4"/>
      <c r="BE8" s="4"/>
      <c r="BF8" s="348">
        <f t="shared" si="0"/>
        <v>1</v>
      </c>
      <c r="BG8" s="235">
        <v>2</v>
      </c>
      <c r="BH8" s="3">
        <f>SUM(E8,J8,O8,T8,Y8,AD8,AI8,AN8,AS8,AX8,BC8)</f>
        <v>4</v>
      </c>
      <c r="BI8" s="3"/>
      <c r="BJ8" s="2"/>
      <c r="BK8" s="5"/>
      <c r="BL8" s="141">
        <v>1</v>
      </c>
    </row>
    <row r="9" spans="1:65">
      <c r="A9" s="20">
        <v>6</v>
      </c>
      <c r="B9" s="14" t="s">
        <v>99</v>
      </c>
      <c r="C9" s="328"/>
      <c r="D9" s="456"/>
      <c r="E9" s="3"/>
      <c r="F9" s="3"/>
      <c r="G9" s="2"/>
      <c r="H9" s="257"/>
      <c r="I9" s="250"/>
      <c r="J9" s="3"/>
      <c r="K9" s="3"/>
      <c r="L9" s="2"/>
      <c r="M9" s="385"/>
      <c r="N9" s="472"/>
      <c r="O9" s="3"/>
      <c r="P9" s="3"/>
      <c r="Q9" s="2"/>
      <c r="R9" s="254"/>
      <c r="S9" s="250"/>
      <c r="T9" s="3"/>
      <c r="U9" s="3"/>
      <c r="V9" s="2"/>
      <c r="W9" s="257"/>
      <c r="X9" s="250"/>
      <c r="Y9" s="3"/>
      <c r="Z9" s="3"/>
      <c r="AA9" s="2"/>
      <c r="AB9" s="257"/>
      <c r="AC9" s="250"/>
      <c r="AD9" s="3"/>
      <c r="AE9" s="3"/>
      <c r="AF9" s="2"/>
      <c r="AG9" s="257"/>
      <c r="AH9" s="250"/>
      <c r="AI9" s="3"/>
      <c r="AJ9" s="3"/>
      <c r="AK9" s="2"/>
      <c r="AL9" s="257"/>
      <c r="AM9" s="250"/>
      <c r="AN9" s="3"/>
      <c r="AO9" s="3"/>
      <c r="AP9" s="2"/>
      <c r="AQ9" s="477"/>
      <c r="AR9" s="4"/>
      <c r="AS9" s="3"/>
      <c r="AT9" s="3"/>
      <c r="AU9" s="2"/>
      <c r="AV9" s="481"/>
      <c r="AW9" s="490"/>
      <c r="AX9" s="3"/>
      <c r="AY9" s="3"/>
      <c r="AZ9" s="2"/>
      <c r="BA9" s="257"/>
      <c r="BB9" s="250"/>
      <c r="BC9" s="264"/>
      <c r="BD9" s="4"/>
      <c r="BE9" s="4"/>
      <c r="BF9" s="348">
        <f t="shared" si="0"/>
        <v>0</v>
      </c>
      <c r="BG9" s="235">
        <v>0</v>
      </c>
      <c r="BH9" s="3"/>
      <c r="BI9" s="3"/>
      <c r="BJ9" s="2"/>
      <c r="BK9" s="5"/>
      <c r="BL9" s="141"/>
    </row>
    <row r="10" spans="1:65">
      <c r="A10" s="20">
        <v>7</v>
      </c>
      <c r="B10" s="16" t="s">
        <v>100</v>
      </c>
      <c r="C10" s="329"/>
      <c r="D10" s="457"/>
      <c r="E10" s="7"/>
      <c r="F10" s="7"/>
      <c r="G10" s="2"/>
      <c r="H10" s="257"/>
      <c r="I10" s="250"/>
      <c r="J10" s="7"/>
      <c r="K10" s="7"/>
      <c r="L10" s="2"/>
      <c r="M10" s="385"/>
      <c r="N10" s="472"/>
      <c r="O10" s="7"/>
      <c r="P10" s="7"/>
      <c r="Q10" s="2"/>
      <c r="R10" s="254"/>
      <c r="S10" s="250"/>
      <c r="T10" s="7"/>
      <c r="U10" s="7"/>
      <c r="V10" s="2"/>
      <c r="W10" s="257"/>
      <c r="X10" s="250"/>
      <c r="Y10" s="7"/>
      <c r="Z10" s="7">
        <v>1</v>
      </c>
      <c r="AA10" s="2"/>
      <c r="AB10" s="257"/>
      <c r="AC10" s="250"/>
      <c r="AD10" s="7"/>
      <c r="AE10" s="7"/>
      <c r="AF10" s="2"/>
      <c r="AG10" s="257"/>
      <c r="AH10" s="250"/>
      <c r="AI10" s="7"/>
      <c r="AJ10" s="7"/>
      <c r="AK10" s="2"/>
      <c r="AL10" s="257"/>
      <c r="AM10" s="250"/>
      <c r="AN10" s="7"/>
      <c r="AO10" s="7"/>
      <c r="AP10" s="2"/>
      <c r="AQ10" s="477"/>
      <c r="AR10" s="4"/>
      <c r="AS10" s="7"/>
      <c r="AT10" s="7"/>
      <c r="AU10" s="2"/>
      <c r="AV10" s="481"/>
      <c r="AW10" s="490"/>
      <c r="AX10" s="7"/>
      <c r="AY10" s="7"/>
      <c r="AZ10" s="2"/>
      <c r="BA10" s="257"/>
      <c r="BB10" s="250"/>
      <c r="BC10" s="264"/>
      <c r="BD10" s="4"/>
      <c r="BE10" s="4"/>
      <c r="BF10" s="348">
        <f t="shared" si="0"/>
        <v>0</v>
      </c>
      <c r="BG10" s="235">
        <v>0</v>
      </c>
      <c r="BH10" s="3"/>
      <c r="BI10" s="3">
        <v>1</v>
      </c>
      <c r="BJ10" s="2"/>
      <c r="BK10" s="5">
        <v>1</v>
      </c>
      <c r="BL10" s="141"/>
    </row>
    <row r="11" spans="1:65">
      <c r="A11" s="20">
        <v>8</v>
      </c>
      <c r="B11" s="14" t="s">
        <v>101</v>
      </c>
      <c r="C11" s="328"/>
      <c r="D11" s="456"/>
      <c r="E11" s="3"/>
      <c r="F11" s="3">
        <v>1</v>
      </c>
      <c r="G11" s="2"/>
      <c r="H11" s="257"/>
      <c r="I11" s="250"/>
      <c r="J11" s="3"/>
      <c r="K11" s="3">
        <v>1</v>
      </c>
      <c r="L11" s="2"/>
      <c r="M11" s="385"/>
      <c r="N11" s="472"/>
      <c r="O11" s="3"/>
      <c r="P11" s="3"/>
      <c r="Q11" s="2"/>
      <c r="R11" s="254"/>
      <c r="S11" s="250"/>
      <c r="T11" s="3"/>
      <c r="U11" s="3">
        <v>1</v>
      </c>
      <c r="V11" s="2"/>
      <c r="W11" s="257"/>
      <c r="X11" s="250"/>
      <c r="Y11" s="3"/>
      <c r="Z11" s="3"/>
      <c r="AA11" s="2">
        <v>1</v>
      </c>
      <c r="AB11" s="257"/>
      <c r="AC11" s="250"/>
      <c r="AD11" s="3"/>
      <c r="AE11" s="3"/>
      <c r="AF11" s="2"/>
      <c r="AG11" s="257"/>
      <c r="AH11" s="250"/>
      <c r="AI11" s="3"/>
      <c r="AJ11" s="3"/>
      <c r="AK11" s="2"/>
      <c r="AL11" s="257"/>
      <c r="AM11" s="250"/>
      <c r="AN11" s="3"/>
      <c r="AO11" s="3"/>
      <c r="AP11" s="2">
        <v>1</v>
      </c>
      <c r="AQ11" s="477"/>
      <c r="AR11" s="4"/>
      <c r="AS11" s="3"/>
      <c r="AT11" s="3"/>
      <c r="AU11" s="2"/>
      <c r="AV11" s="481"/>
      <c r="AW11" s="490"/>
      <c r="AX11" s="3"/>
      <c r="AY11" s="3"/>
      <c r="AZ11" s="2"/>
      <c r="BA11" s="257"/>
      <c r="BB11" s="250"/>
      <c r="BC11" s="264"/>
      <c r="BD11" s="4"/>
      <c r="BE11" s="4"/>
      <c r="BF11" s="348">
        <f t="shared" si="0"/>
        <v>0</v>
      </c>
      <c r="BG11" s="235">
        <v>0</v>
      </c>
      <c r="BH11" s="3"/>
      <c r="BI11" s="3">
        <v>3</v>
      </c>
      <c r="BJ11" s="2">
        <v>2</v>
      </c>
      <c r="BK11" s="5">
        <v>1</v>
      </c>
      <c r="BL11" s="141"/>
    </row>
    <row r="12" spans="1:65">
      <c r="A12" s="20">
        <v>9</v>
      </c>
      <c r="B12" s="14" t="s">
        <v>102</v>
      </c>
      <c r="C12" s="328"/>
      <c r="D12" s="456"/>
      <c r="E12" s="3"/>
      <c r="F12" s="3"/>
      <c r="G12" s="2">
        <v>1</v>
      </c>
      <c r="H12" s="257"/>
      <c r="I12" s="250"/>
      <c r="J12" s="3"/>
      <c r="K12" s="3"/>
      <c r="L12" s="2"/>
      <c r="M12" s="385"/>
      <c r="N12" s="472"/>
      <c r="O12" s="3"/>
      <c r="P12" s="3"/>
      <c r="Q12" s="2"/>
      <c r="R12" s="254"/>
      <c r="S12" s="250"/>
      <c r="T12" s="3"/>
      <c r="U12" s="3"/>
      <c r="V12" s="2"/>
      <c r="W12" s="257"/>
      <c r="X12" s="250"/>
      <c r="Y12" s="3"/>
      <c r="Z12" s="3"/>
      <c r="AA12" s="2"/>
      <c r="AB12" s="257"/>
      <c r="AC12" s="250"/>
      <c r="AD12" s="3"/>
      <c r="AE12" s="3"/>
      <c r="AF12" s="2"/>
      <c r="AG12" s="257"/>
      <c r="AH12" s="250">
        <v>1</v>
      </c>
      <c r="AI12" s="3"/>
      <c r="AJ12" s="3"/>
      <c r="AK12" s="2"/>
      <c r="AL12" s="257">
        <v>2</v>
      </c>
      <c r="AM12" s="250"/>
      <c r="AN12" s="3">
        <v>1</v>
      </c>
      <c r="AO12" s="3"/>
      <c r="AP12" s="2"/>
      <c r="AQ12" s="477">
        <v>1</v>
      </c>
      <c r="AR12" s="4"/>
      <c r="AS12" s="3"/>
      <c r="AT12" s="3"/>
      <c r="AU12" s="2"/>
      <c r="AV12" s="481"/>
      <c r="AW12" s="490"/>
      <c r="AX12" s="3"/>
      <c r="AY12" s="139">
        <v>1</v>
      </c>
      <c r="AZ12" s="2"/>
      <c r="BA12" s="257"/>
      <c r="BB12" s="250"/>
      <c r="BC12" s="264"/>
      <c r="BD12" s="4"/>
      <c r="BE12" s="4"/>
      <c r="BF12" s="348">
        <f t="shared" si="0"/>
        <v>3</v>
      </c>
      <c r="BG12" s="235">
        <v>1</v>
      </c>
      <c r="BH12" s="3">
        <f>SUM(E12,J12,O12,T12,Y12,AD12,AI12,AN12,AS12,AX12,BC12)</f>
        <v>1</v>
      </c>
      <c r="BI12" s="3">
        <v>1</v>
      </c>
      <c r="BJ12" s="2">
        <v>2</v>
      </c>
      <c r="BK12" s="5">
        <v>1</v>
      </c>
      <c r="BL12" s="141">
        <v>3</v>
      </c>
    </row>
    <row r="13" spans="1:65">
      <c r="A13" s="20">
        <v>10</v>
      </c>
      <c r="B13" s="14" t="s">
        <v>103</v>
      </c>
      <c r="C13" s="328"/>
      <c r="D13" s="456"/>
      <c r="E13" s="3"/>
      <c r="F13" s="3"/>
      <c r="G13" s="2">
        <v>2</v>
      </c>
      <c r="H13" s="257"/>
      <c r="I13" s="250"/>
      <c r="J13" s="3"/>
      <c r="K13" s="3"/>
      <c r="L13" s="2"/>
      <c r="M13" s="385"/>
      <c r="N13" s="472"/>
      <c r="O13" s="3"/>
      <c r="P13" s="3"/>
      <c r="Q13" s="2"/>
      <c r="R13" s="254"/>
      <c r="S13" s="250"/>
      <c r="T13" s="3"/>
      <c r="U13" s="3"/>
      <c r="V13" s="2"/>
      <c r="W13" s="257"/>
      <c r="X13" s="250"/>
      <c r="Y13" s="3"/>
      <c r="Z13" s="3"/>
      <c r="AA13" s="2"/>
      <c r="AB13" s="257"/>
      <c r="AC13" s="250"/>
      <c r="AD13" s="3"/>
      <c r="AE13" s="3"/>
      <c r="AF13" s="2"/>
      <c r="AG13" s="257"/>
      <c r="AH13" s="250"/>
      <c r="AI13" s="3"/>
      <c r="AJ13" s="3"/>
      <c r="AK13" s="2"/>
      <c r="AL13" s="257"/>
      <c r="AM13" s="250"/>
      <c r="AN13" s="3"/>
      <c r="AO13" s="3"/>
      <c r="AP13" s="2"/>
      <c r="AQ13" s="477"/>
      <c r="AR13" s="4"/>
      <c r="AS13" s="3"/>
      <c r="AT13" s="3"/>
      <c r="AU13" s="2"/>
      <c r="AV13" s="481"/>
      <c r="AW13" s="490"/>
      <c r="AX13" s="3"/>
      <c r="AY13" s="139"/>
      <c r="AZ13" s="2"/>
      <c r="BA13" s="257"/>
      <c r="BB13" s="250"/>
      <c r="BC13" s="264"/>
      <c r="BD13" s="4"/>
      <c r="BE13" s="4"/>
      <c r="BF13" s="348">
        <f t="shared" si="0"/>
        <v>0</v>
      </c>
      <c r="BG13" s="235">
        <v>0</v>
      </c>
      <c r="BH13" s="3"/>
      <c r="BI13" s="3"/>
      <c r="BJ13" s="2">
        <v>2</v>
      </c>
      <c r="BK13" s="5">
        <v>1</v>
      </c>
      <c r="BL13" s="141">
        <v>1</v>
      </c>
    </row>
    <row r="14" spans="1:65">
      <c r="A14" s="20">
        <v>11</v>
      </c>
      <c r="B14" s="14" t="s">
        <v>104</v>
      </c>
      <c r="C14" s="328">
        <v>4</v>
      </c>
      <c r="D14" s="456"/>
      <c r="E14" s="3"/>
      <c r="F14" s="3">
        <v>1</v>
      </c>
      <c r="G14" s="2"/>
      <c r="H14" s="257"/>
      <c r="I14" s="250"/>
      <c r="J14" s="3"/>
      <c r="K14" s="3"/>
      <c r="L14" s="2"/>
      <c r="M14" s="385"/>
      <c r="N14" s="472"/>
      <c r="O14" s="3"/>
      <c r="P14" s="3"/>
      <c r="Q14" s="2"/>
      <c r="R14" s="254"/>
      <c r="S14" s="250"/>
      <c r="T14" s="3"/>
      <c r="U14" s="3"/>
      <c r="V14" s="2"/>
      <c r="W14" s="257"/>
      <c r="X14" s="250"/>
      <c r="Y14" s="3"/>
      <c r="Z14" s="3"/>
      <c r="AA14" s="2"/>
      <c r="AB14" s="257"/>
      <c r="AC14" s="250"/>
      <c r="AD14" s="3"/>
      <c r="AE14" s="3"/>
      <c r="AF14" s="2"/>
      <c r="AG14" s="257">
        <v>1</v>
      </c>
      <c r="AH14" s="250"/>
      <c r="AI14" s="3"/>
      <c r="AJ14" s="3"/>
      <c r="AK14" s="2"/>
      <c r="AL14" s="257">
        <v>1</v>
      </c>
      <c r="AM14" s="250"/>
      <c r="AN14" s="3"/>
      <c r="AO14" s="3"/>
      <c r="AP14" s="2"/>
      <c r="AQ14" s="477"/>
      <c r="AR14" s="4"/>
      <c r="AS14" s="3"/>
      <c r="AT14" s="3"/>
      <c r="AU14" s="2"/>
      <c r="AV14" s="481"/>
      <c r="AW14" s="490"/>
      <c r="AX14" s="3"/>
      <c r="AY14" s="139">
        <v>1</v>
      </c>
      <c r="AZ14" s="2"/>
      <c r="BA14" s="257"/>
      <c r="BB14" s="250"/>
      <c r="BC14" s="264"/>
      <c r="BD14" s="4"/>
      <c r="BE14" s="4"/>
      <c r="BF14" s="348">
        <f t="shared" si="0"/>
        <v>6</v>
      </c>
      <c r="BG14" s="235">
        <v>0</v>
      </c>
      <c r="BH14" s="3"/>
      <c r="BI14" s="3">
        <v>2</v>
      </c>
      <c r="BJ14" s="2"/>
      <c r="BK14" s="5">
        <v>3</v>
      </c>
      <c r="BL14" s="141">
        <v>1</v>
      </c>
      <c r="BM14" s="39"/>
    </row>
    <row r="15" spans="1:65">
      <c r="A15" s="20">
        <v>12</v>
      </c>
      <c r="B15" s="14" t="s">
        <v>105</v>
      </c>
      <c r="C15" s="328"/>
      <c r="D15" s="456">
        <v>2</v>
      </c>
      <c r="E15" s="3">
        <v>1</v>
      </c>
      <c r="F15" s="3">
        <v>1</v>
      </c>
      <c r="G15" s="2">
        <v>2</v>
      </c>
      <c r="H15" s="257">
        <v>1</v>
      </c>
      <c r="I15" s="250"/>
      <c r="J15" s="3"/>
      <c r="K15" s="3"/>
      <c r="L15" s="2"/>
      <c r="M15" s="385"/>
      <c r="N15" s="472"/>
      <c r="O15" s="3">
        <v>1</v>
      </c>
      <c r="P15" s="3">
        <v>1</v>
      </c>
      <c r="Q15" s="2">
        <v>1</v>
      </c>
      <c r="R15" s="254"/>
      <c r="S15" s="250"/>
      <c r="T15" s="3"/>
      <c r="U15" s="3"/>
      <c r="V15" s="2">
        <v>1</v>
      </c>
      <c r="W15" s="257"/>
      <c r="X15" s="250"/>
      <c r="Y15" s="3"/>
      <c r="Z15" s="3"/>
      <c r="AA15" s="2"/>
      <c r="AB15" s="257"/>
      <c r="AC15" s="250"/>
      <c r="AD15" s="3"/>
      <c r="AE15" s="3"/>
      <c r="AF15" s="2"/>
      <c r="AG15" s="257"/>
      <c r="AH15" s="250"/>
      <c r="AI15" s="3">
        <v>2</v>
      </c>
      <c r="AJ15" s="3"/>
      <c r="AK15" s="2">
        <v>2</v>
      </c>
      <c r="AL15" s="257"/>
      <c r="AM15" s="250"/>
      <c r="AN15" s="3">
        <v>1</v>
      </c>
      <c r="AO15" s="3"/>
      <c r="AP15" s="2">
        <v>1</v>
      </c>
      <c r="AQ15" s="477"/>
      <c r="AR15" s="4"/>
      <c r="AS15" s="3"/>
      <c r="AT15" s="3"/>
      <c r="AU15" s="2"/>
      <c r="AV15" s="481"/>
      <c r="AW15" s="490"/>
      <c r="AX15" s="3"/>
      <c r="AY15" s="139"/>
      <c r="AZ15" s="2"/>
      <c r="BA15" s="257"/>
      <c r="BB15" s="250"/>
      <c r="BC15" s="264"/>
      <c r="BD15" s="4"/>
      <c r="BE15" s="4"/>
      <c r="BF15" s="348">
        <f t="shared" si="0"/>
        <v>1</v>
      </c>
      <c r="BG15" s="235">
        <v>2</v>
      </c>
      <c r="BH15" s="3">
        <f>SUM(E15,J15,O15,T15,Y15,AD15,AI15,AN15,AS15,AX15,BC15)</f>
        <v>5</v>
      </c>
      <c r="BI15" s="3">
        <v>2</v>
      </c>
      <c r="BJ15" s="2">
        <v>7</v>
      </c>
      <c r="BK15" s="5">
        <v>3</v>
      </c>
      <c r="BL15" s="141"/>
    </row>
    <row r="16" spans="1:65">
      <c r="A16" s="20">
        <v>13</v>
      </c>
      <c r="B16" s="14" t="s">
        <v>106</v>
      </c>
      <c r="C16" s="328">
        <v>2</v>
      </c>
      <c r="D16" s="456">
        <v>2</v>
      </c>
      <c r="E16" s="3">
        <v>2</v>
      </c>
      <c r="F16" s="3"/>
      <c r="G16" s="2">
        <v>3</v>
      </c>
      <c r="H16" s="257"/>
      <c r="I16" s="250"/>
      <c r="J16" s="3"/>
      <c r="K16" s="3"/>
      <c r="L16" s="2"/>
      <c r="M16" s="385">
        <v>1</v>
      </c>
      <c r="N16" s="472"/>
      <c r="O16" s="3">
        <v>1</v>
      </c>
      <c r="P16" s="3"/>
      <c r="Q16" s="2">
        <v>1</v>
      </c>
      <c r="R16" s="254"/>
      <c r="S16" s="250"/>
      <c r="T16" s="3">
        <v>1</v>
      </c>
      <c r="U16" s="3">
        <v>1</v>
      </c>
      <c r="V16" s="2"/>
      <c r="W16" s="257">
        <v>1</v>
      </c>
      <c r="X16" s="250"/>
      <c r="Y16" s="3"/>
      <c r="Z16" s="3"/>
      <c r="AA16" s="2"/>
      <c r="AB16" s="257"/>
      <c r="AC16" s="250"/>
      <c r="AD16" s="3"/>
      <c r="AE16" s="3">
        <v>2</v>
      </c>
      <c r="AF16" s="2"/>
      <c r="AG16" s="257"/>
      <c r="AH16" s="250"/>
      <c r="AI16" s="3"/>
      <c r="AJ16" s="3"/>
      <c r="AK16" s="2"/>
      <c r="AL16" s="257"/>
      <c r="AM16" s="250">
        <v>1</v>
      </c>
      <c r="AN16" s="3"/>
      <c r="AO16" s="3"/>
      <c r="AP16" s="2"/>
      <c r="AQ16" s="477"/>
      <c r="AR16" s="4"/>
      <c r="AS16" s="3"/>
      <c r="AT16" s="3"/>
      <c r="AU16" s="2"/>
      <c r="AV16" s="481"/>
      <c r="AW16" s="490">
        <v>2</v>
      </c>
      <c r="AX16" s="3"/>
      <c r="AY16" s="139">
        <v>1</v>
      </c>
      <c r="AZ16" s="2"/>
      <c r="BA16" s="257"/>
      <c r="BB16" s="250"/>
      <c r="BC16" s="264">
        <v>1</v>
      </c>
      <c r="BD16" s="4"/>
      <c r="BE16" s="4"/>
      <c r="BF16" s="348">
        <f t="shared" si="0"/>
        <v>4</v>
      </c>
      <c r="BG16" s="235">
        <v>5</v>
      </c>
      <c r="BH16" s="3">
        <f>SUM(E16,J16,O16,T16,Y16,AD16,AI16,AN16,AS16,AX16,BC16)</f>
        <v>5</v>
      </c>
      <c r="BI16" s="3">
        <v>4</v>
      </c>
      <c r="BJ16" s="2">
        <v>4</v>
      </c>
      <c r="BK16" s="5">
        <v>4</v>
      </c>
      <c r="BL16" s="141">
        <v>8</v>
      </c>
    </row>
    <row r="17" spans="1:64">
      <c r="A17" s="20">
        <v>14</v>
      </c>
      <c r="B17" s="14" t="s">
        <v>107</v>
      </c>
      <c r="C17" s="328"/>
      <c r="D17" s="456">
        <v>4</v>
      </c>
      <c r="E17" s="3"/>
      <c r="F17" s="3"/>
      <c r="G17" s="2">
        <v>1</v>
      </c>
      <c r="H17" s="257"/>
      <c r="I17" s="250"/>
      <c r="J17" s="3"/>
      <c r="K17" s="3"/>
      <c r="L17" s="2"/>
      <c r="M17" s="385"/>
      <c r="N17" s="472"/>
      <c r="O17" s="3"/>
      <c r="P17" s="3"/>
      <c r="Q17" s="2">
        <v>1</v>
      </c>
      <c r="R17" s="254"/>
      <c r="S17" s="250"/>
      <c r="T17" s="3"/>
      <c r="U17" s="3"/>
      <c r="V17" s="2"/>
      <c r="W17" s="257"/>
      <c r="X17" s="250"/>
      <c r="Y17" s="3"/>
      <c r="Z17" s="3"/>
      <c r="AA17" s="2"/>
      <c r="AB17" s="257"/>
      <c r="AC17" s="250"/>
      <c r="AD17" s="3"/>
      <c r="AE17" s="3"/>
      <c r="AF17" s="2"/>
      <c r="AG17" s="257"/>
      <c r="AH17" s="250"/>
      <c r="AI17" s="3"/>
      <c r="AJ17" s="3"/>
      <c r="AK17" s="2"/>
      <c r="AL17" s="257"/>
      <c r="AM17" s="250"/>
      <c r="AN17" s="3"/>
      <c r="AO17" s="3"/>
      <c r="AP17" s="2"/>
      <c r="AQ17" s="477"/>
      <c r="AR17" s="4"/>
      <c r="AS17" s="3"/>
      <c r="AT17" s="3"/>
      <c r="AU17" s="2"/>
      <c r="AV17" s="481"/>
      <c r="AW17" s="490"/>
      <c r="AX17" s="3">
        <v>1</v>
      </c>
      <c r="AY17" s="139"/>
      <c r="AZ17" s="2"/>
      <c r="BA17" s="257"/>
      <c r="BB17" s="250"/>
      <c r="BC17" s="264"/>
      <c r="BD17" s="4"/>
      <c r="BE17" s="4"/>
      <c r="BF17" s="348">
        <f t="shared" si="0"/>
        <v>0</v>
      </c>
      <c r="BG17" s="235">
        <v>4</v>
      </c>
      <c r="BH17" s="3">
        <f>SUM(E17,J17,O17,T17,Y17,AD17,AI17,AN17,AS17,AX17,BC17)</f>
        <v>1</v>
      </c>
      <c r="BI17" s="3"/>
      <c r="BJ17" s="2">
        <v>2</v>
      </c>
      <c r="BK17" s="5">
        <v>3</v>
      </c>
      <c r="BL17" s="141">
        <v>2</v>
      </c>
    </row>
    <row r="18" spans="1:64">
      <c r="A18" s="20">
        <v>15</v>
      </c>
      <c r="B18" s="14" t="s">
        <v>108</v>
      </c>
      <c r="C18" s="328"/>
      <c r="D18" s="456"/>
      <c r="E18" s="3">
        <v>1</v>
      </c>
      <c r="F18" s="3">
        <v>1</v>
      </c>
      <c r="G18" s="2"/>
      <c r="H18" s="257">
        <v>2</v>
      </c>
      <c r="I18" s="250"/>
      <c r="J18" s="3"/>
      <c r="K18" s="3"/>
      <c r="L18" s="2"/>
      <c r="M18" s="385"/>
      <c r="N18" s="472"/>
      <c r="O18" s="3"/>
      <c r="P18" s="3"/>
      <c r="Q18" s="2"/>
      <c r="R18" s="254"/>
      <c r="S18" s="250"/>
      <c r="T18" s="3"/>
      <c r="U18" s="3"/>
      <c r="V18" s="2"/>
      <c r="W18" s="257"/>
      <c r="X18" s="250"/>
      <c r="Y18" s="3"/>
      <c r="Z18" s="3"/>
      <c r="AA18" s="2"/>
      <c r="AB18" s="257"/>
      <c r="AC18" s="250"/>
      <c r="AD18" s="3"/>
      <c r="AE18" s="3"/>
      <c r="AF18" s="2"/>
      <c r="AG18" s="257"/>
      <c r="AH18" s="250"/>
      <c r="AI18" s="3"/>
      <c r="AJ18" s="3"/>
      <c r="AK18" s="2"/>
      <c r="AL18" s="257"/>
      <c r="AM18" s="250"/>
      <c r="AN18" s="3"/>
      <c r="AO18" s="3"/>
      <c r="AP18" s="2"/>
      <c r="AQ18" s="477"/>
      <c r="AR18" s="4"/>
      <c r="AS18" s="3"/>
      <c r="AT18" s="3"/>
      <c r="AU18" s="2"/>
      <c r="AV18" s="481">
        <v>1</v>
      </c>
      <c r="AW18" s="490"/>
      <c r="AX18" s="3"/>
      <c r="AY18" s="139"/>
      <c r="AZ18" s="2"/>
      <c r="BA18" s="257"/>
      <c r="BB18" s="250"/>
      <c r="BC18" s="264"/>
      <c r="BD18" s="4"/>
      <c r="BE18" s="4"/>
      <c r="BF18" s="348">
        <f t="shared" si="0"/>
        <v>3</v>
      </c>
      <c r="BG18" s="235">
        <v>0</v>
      </c>
      <c r="BH18" s="3">
        <f>SUM(E18,J18,O18,T18,Y18,AD18,AI18,AN18,AS18,AX18,BC18)</f>
        <v>1</v>
      </c>
      <c r="BI18" s="3">
        <v>1</v>
      </c>
      <c r="BJ18" s="2"/>
      <c r="BK18" s="5">
        <v>2</v>
      </c>
      <c r="BL18" s="141">
        <v>2</v>
      </c>
    </row>
    <row r="19" spans="1:64">
      <c r="A19" s="20">
        <v>16</v>
      </c>
      <c r="B19" s="14" t="s">
        <v>109</v>
      </c>
      <c r="C19" s="328"/>
      <c r="D19" s="456">
        <v>1</v>
      </c>
      <c r="E19" s="3"/>
      <c r="F19" s="3">
        <v>1</v>
      </c>
      <c r="G19" s="2"/>
      <c r="H19" s="257"/>
      <c r="I19" s="250"/>
      <c r="J19" s="3"/>
      <c r="K19" s="3"/>
      <c r="L19" s="2"/>
      <c r="M19" s="385"/>
      <c r="N19" s="472"/>
      <c r="O19" s="3"/>
      <c r="P19" s="3"/>
      <c r="Q19" s="2"/>
      <c r="R19" s="254"/>
      <c r="S19" s="250"/>
      <c r="T19" s="3"/>
      <c r="U19" s="3"/>
      <c r="V19" s="2"/>
      <c r="W19" s="257"/>
      <c r="X19" s="250"/>
      <c r="Y19" s="3"/>
      <c r="Z19" s="3"/>
      <c r="AA19" s="2"/>
      <c r="AB19" s="257"/>
      <c r="AC19" s="250"/>
      <c r="AD19" s="3"/>
      <c r="AE19" s="3"/>
      <c r="AF19" s="2"/>
      <c r="AG19" s="257"/>
      <c r="AH19" s="250"/>
      <c r="AI19" s="3"/>
      <c r="AJ19" s="3"/>
      <c r="AK19" s="2"/>
      <c r="AL19" s="257"/>
      <c r="AM19" s="250"/>
      <c r="AN19" s="3"/>
      <c r="AO19" s="3"/>
      <c r="AP19" s="2"/>
      <c r="AQ19" s="477"/>
      <c r="AR19" s="4"/>
      <c r="AS19" s="3"/>
      <c r="AT19" s="3"/>
      <c r="AU19" s="2"/>
      <c r="AV19" s="481"/>
      <c r="AW19" s="490"/>
      <c r="AX19" s="3"/>
      <c r="AY19" s="139">
        <v>1</v>
      </c>
      <c r="AZ19" s="2"/>
      <c r="BA19" s="257"/>
      <c r="BB19" s="250"/>
      <c r="BC19" s="264"/>
      <c r="BD19" s="4"/>
      <c r="BE19" s="4"/>
      <c r="BF19" s="348">
        <f t="shared" si="0"/>
        <v>0</v>
      </c>
      <c r="BG19" s="235">
        <v>1</v>
      </c>
      <c r="BH19" s="3"/>
      <c r="BI19" s="3">
        <v>2</v>
      </c>
      <c r="BJ19" s="2"/>
      <c r="BK19" s="5"/>
      <c r="BL19" s="141">
        <v>1</v>
      </c>
    </row>
    <row r="20" spans="1:64">
      <c r="A20" s="20">
        <v>17</v>
      </c>
      <c r="B20" s="14" t="s">
        <v>110</v>
      </c>
      <c r="C20" s="328">
        <v>2</v>
      </c>
      <c r="D20" s="456"/>
      <c r="E20" s="3">
        <v>2</v>
      </c>
      <c r="F20" s="3"/>
      <c r="G20" s="2">
        <v>2</v>
      </c>
      <c r="H20" s="257">
        <v>1</v>
      </c>
      <c r="I20" s="250"/>
      <c r="J20" s="3"/>
      <c r="K20" s="3">
        <v>1</v>
      </c>
      <c r="L20" s="2"/>
      <c r="M20" s="385"/>
      <c r="N20" s="472"/>
      <c r="O20" s="3"/>
      <c r="P20" s="3"/>
      <c r="Q20" s="2"/>
      <c r="R20" s="257">
        <v>1</v>
      </c>
      <c r="S20" s="250"/>
      <c r="T20" s="3"/>
      <c r="U20" s="3"/>
      <c r="V20" s="2"/>
      <c r="W20" s="257"/>
      <c r="X20" s="250"/>
      <c r="Y20" s="3"/>
      <c r="Z20" s="3"/>
      <c r="AA20" s="2"/>
      <c r="AB20" s="257"/>
      <c r="AC20" s="250"/>
      <c r="AD20" s="3"/>
      <c r="AE20" s="3"/>
      <c r="AF20" s="2"/>
      <c r="AG20" s="257"/>
      <c r="AH20" s="250"/>
      <c r="AI20" s="3"/>
      <c r="AJ20" s="3"/>
      <c r="AK20" s="2"/>
      <c r="AL20" s="257">
        <v>1</v>
      </c>
      <c r="AM20" s="250">
        <v>1</v>
      </c>
      <c r="AN20" s="3">
        <v>2</v>
      </c>
      <c r="AO20" s="3">
        <v>1</v>
      </c>
      <c r="AP20" s="2"/>
      <c r="AQ20" s="477"/>
      <c r="AR20" s="4"/>
      <c r="AS20" s="3"/>
      <c r="AT20" s="3"/>
      <c r="AU20" s="2"/>
      <c r="AV20" s="481"/>
      <c r="AW20" s="490"/>
      <c r="AX20" s="3"/>
      <c r="AY20" s="139">
        <v>1</v>
      </c>
      <c r="AZ20" s="2"/>
      <c r="BA20" s="257"/>
      <c r="BB20" s="250"/>
      <c r="BC20" s="264"/>
      <c r="BD20" s="4"/>
      <c r="BE20" s="4"/>
      <c r="BF20" s="348">
        <f t="shared" si="0"/>
        <v>5</v>
      </c>
      <c r="BG20" s="235">
        <v>1</v>
      </c>
      <c r="BH20" s="3">
        <f>SUM(E20,J20,O20,T20,Y20,AD20,AI20,AN20,AS20,AX20,BC20)</f>
        <v>4</v>
      </c>
      <c r="BI20" s="3">
        <v>3</v>
      </c>
      <c r="BJ20" s="2">
        <v>2</v>
      </c>
      <c r="BK20" s="5">
        <v>2</v>
      </c>
      <c r="BL20" s="141">
        <v>1</v>
      </c>
    </row>
    <row r="21" spans="1:64">
      <c r="A21" s="20">
        <v>18</v>
      </c>
      <c r="B21" s="14" t="s">
        <v>111</v>
      </c>
      <c r="C21" s="328"/>
      <c r="D21" s="456"/>
      <c r="E21" s="3">
        <v>1</v>
      </c>
      <c r="F21" s="3">
        <v>1</v>
      </c>
      <c r="G21" s="2">
        <v>1</v>
      </c>
      <c r="H21" s="257">
        <v>1</v>
      </c>
      <c r="I21" s="250"/>
      <c r="J21" s="3"/>
      <c r="K21" s="3">
        <v>2</v>
      </c>
      <c r="L21" s="2"/>
      <c r="M21" s="385"/>
      <c r="N21" s="472"/>
      <c r="O21" s="3"/>
      <c r="P21" s="3"/>
      <c r="Q21" s="2"/>
      <c r="R21" s="254"/>
      <c r="S21" s="250"/>
      <c r="T21" s="3"/>
      <c r="U21" s="3"/>
      <c r="V21" s="2"/>
      <c r="W21" s="257"/>
      <c r="X21" s="250"/>
      <c r="Y21" s="3"/>
      <c r="Z21" s="3"/>
      <c r="AA21" s="2"/>
      <c r="AB21" s="257"/>
      <c r="AC21" s="250"/>
      <c r="AD21" s="3"/>
      <c r="AE21" s="3"/>
      <c r="AF21" s="2"/>
      <c r="AG21" s="257"/>
      <c r="AH21" s="250">
        <v>1</v>
      </c>
      <c r="AI21" s="3"/>
      <c r="AJ21" s="3"/>
      <c r="AK21" s="2">
        <v>1</v>
      </c>
      <c r="AL21" s="257"/>
      <c r="AM21" s="250"/>
      <c r="AN21" s="3"/>
      <c r="AO21" s="3"/>
      <c r="AP21" s="2"/>
      <c r="AQ21" s="477"/>
      <c r="AR21" s="4"/>
      <c r="AS21" s="3"/>
      <c r="AT21" s="3"/>
      <c r="AU21" s="2"/>
      <c r="AV21" s="481"/>
      <c r="AW21" s="490"/>
      <c r="AX21" s="3">
        <v>2</v>
      </c>
      <c r="AY21" s="3"/>
      <c r="AZ21" s="2">
        <v>1</v>
      </c>
      <c r="BA21" s="257"/>
      <c r="BB21" s="250"/>
      <c r="BC21" s="264"/>
      <c r="BD21" s="4"/>
      <c r="BE21" s="4"/>
      <c r="BF21" s="348">
        <f t="shared" si="0"/>
        <v>1</v>
      </c>
      <c r="BG21" s="235">
        <v>1</v>
      </c>
      <c r="BH21" s="3">
        <f>SUM(E21,J21,O21,T21,Y21,AD21,AI21,AN21,AS21,AX21,BC21)</f>
        <v>3</v>
      </c>
      <c r="BI21" s="3">
        <v>3</v>
      </c>
      <c r="BJ21" s="2">
        <v>3</v>
      </c>
      <c r="BK21" s="5">
        <v>4</v>
      </c>
      <c r="BL21" s="141">
        <v>2</v>
      </c>
    </row>
    <row r="22" spans="1:64">
      <c r="A22" s="20">
        <v>19</v>
      </c>
      <c r="B22" s="14" t="s">
        <v>40</v>
      </c>
      <c r="C22" s="330"/>
      <c r="D22" s="458"/>
      <c r="E22" s="247"/>
      <c r="F22" s="247"/>
      <c r="G22" s="53"/>
      <c r="H22" s="256">
        <v>1</v>
      </c>
      <c r="I22" s="465"/>
      <c r="J22" s="252"/>
      <c r="K22" s="247"/>
      <c r="L22" s="53"/>
      <c r="M22" s="386"/>
      <c r="N22" s="473"/>
      <c r="O22" s="247"/>
      <c r="P22" s="247"/>
      <c r="Q22" s="53"/>
      <c r="R22" s="253"/>
      <c r="S22" s="465"/>
      <c r="T22" s="247"/>
      <c r="U22" s="247"/>
      <c r="V22" s="53"/>
      <c r="W22" s="256"/>
      <c r="X22" s="465"/>
      <c r="Y22" s="247"/>
      <c r="Z22" s="247"/>
      <c r="AA22" s="53"/>
      <c r="AB22" s="256"/>
      <c r="AC22" s="465"/>
      <c r="AD22" s="247"/>
      <c r="AE22" s="247"/>
      <c r="AF22" s="53"/>
      <c r="AG22" s="256"/>
      <c r="AH22" s="465"/>
      <c r="AI22" s="247"/>
      <c r="AJ22" s="247"/>
      <c r="AK22" s="53"/>
      <c r="AL22" s="256"/>
      <c r="AM22" s="465"/>
      <c r="AN22" s="247"/>
      <c r="AO22" s="247"/>
      <c r="AP22" s="53">
        <v>1</v>
      </c>
      <c r="AQ22" s="478"/>
      <c r="AR22" s="4"/>
      <c r="AS22" s="3"/>
      <c r="AT22" s="3"/>
      <c r="AU22" s="2"/>
      <c r="AV22" s="482"/>
      <c r="AW22" s="491"/>
      <c r="AX22" s="247"/>
      <c r="AY22" s="247"/>
      <c r="AZ22" s="53"/>
      <c r="BA22" s="256"/>
      <c r="BB22" s="465"/>
      <c r="BC22" s="263"/>
      <c r="BD22" s="262"/>
      <c r="BE22" s="262"/>
      <c r="BF22" s="348">
        <f t="shared" si="0"/>
        <v>1</v>
      </c>
      <c r="BG22" s="235">
        <v>0</v>
      </c>
      <c r="BH22" s="247"/>
      <c r="BI22" s="247"/>
      <c r="BJ22" s="53">
        <v>1</v>
      </c>
      <c r="BK22" s="268">
        <v>2</v>
      </c>
      <c r="BL22" s="260"/>
    </row>
    <row r="23" spans="1:64">
      <c r="A23" s="20">
        <v>20</v>
      </c>
      <c r="B23" s="14" t="s">
        <v>41</v>
      </c>
      <c r="C23" s="328"/>
      <c r="D23" s="456"/>
      <c r="E23" s="3"/>
      <c r="F23" s="3"/>
      <c r="G23" s="2"/>
      <c r="H23" s="257"/>
      <c r="I23" s="250"/>
      <c r="J23" s="139"/>
      <c r="K23" s="3"/>
      <c r="L23" s="2"/>
      <c r="M23" s="385"/>
      <c r="N23" s="472"/>
      <c r="O23" s="3"/>
      <c r="P23" s="3"/>
      <c r="Q23" s="2"/>
      <c r="R23" s="254"/>
      <c r="S23" s="250"/>
      <c r="T23" s="3"/>
      <c r="U23" s="3"/>
      <c r="V23" s="2"/>
      <c r="W23" s="257"/>
      <c r="X23" s="250"/>
      <c r="Y23" s="3">
        <v>1</v>
      </c>
      <c r="Z23" s="3"/>
      <c r="AA23" s="2"/>
      <c r="AB23" s="257"/>
      <c r="AC23" s="250"/>
      <c r="AD23" s="3"/>
      <c r="AE23" s="3"/>
      <c r="AF23" s="2"/>
      <c r="AG23" s="257"/>
      <c r="AH23" s="250"/>
      <c r="AI23" s="3"/>
      <c r="AJ23" s="3"/>
      <c r="AK23" s="2"/>
      <c r="AL23" s="257"/>
      <c r="AM23" s="250"/>
      <c r="AN23" s="3"/>
      <c r="AO23" s="3"/>
      <c r="AP23" s="2"/>
      <c r="AQ23" s="477"/>
      <c r="AR23" s="4"/>
      <c r="AS23" s="3"/>
      <c r="AT23" s="3"/>
      <c r="AU23" s="2"/>
      <c r="AV23" s="481"/>
      <c r="AW23" s="490"/>
      <c r="AX23" s="3"/>
      <c r="AY23" s="3"/>
      <c r="AZ23" s="2"/>
      <c r="BA23" s="257"/>
      <c r="BB23" s="250"/>
      <c r="BC23" s="264"/>
      <c r="BD23" s="4"/>
      <c r="BE23" s="4"/>
      <c r="BF23" s="348">
        <f t="shared" si="0"/>
        <v>0</v>
      </c>
      <c r="BG23" s="235">
        <v>0</v>
      </c>
      <c r="BH23" s="3">
        <f>SUM(E23,J23,O23,T23,Y23,AD23,AI23,AN23,AS23,AX23)</f>
        <v>1</v>
      </c>
      <c r="BI23" s="3"/>
      <c r="BJ23" s="2"/>
      <c r="BK23" s="5"/>
      <c r="BL23" s="141"/>
    </row>
    <row r="24" spans="1:64">
      <c r="A24" s="20">
        <v>21</v>
      </c>
      <c r="B24" s="14" t="s">
        <v>42</v>
      </c>
      <c r="C24" s="328"/>
      <c r="D24" s="456"/>
      <c r="E24" s="3"/>
      <c r="F24" s="3"/>
      <c r="G24" s="2"/>
      <c r="H24" s="257"/>
      <c r="I24" s="250"/>
      <c r="J24" s="139"/>
      <c r="K24" s="3"/>
      <c r="L24" s="2"/>
      <c r="M24" s="385"/>
      <c r="N24" s="472"/>
      <c r="O24" s="3"/>
      <c r="P24" s="3"/>
      <c r="Q24" s="2"/>
      <c r="R24" s="254"/>
      <c r="S24" s="250"/>
      <c r="T24" s="3"/>
      <c r="U24" s="3"/>
      <c r="V24" s="2"/>
      <c r="W24" s="257"/>
      <c r="X24" s="250"/>
      <c r="Y24" s="3"/>
      <c r="Z24" s="3"/>
      <c r="AA24" s="2"/>
      <c r="AB24" s="257"/>
      <c r="AC24" s="250"/>
      <c r="AD24" s="3"/>
      <c r="AE24" s="3"/>
      <c r="AF24" s="2"/>
      <c r="AG24" s="257"/>
      <c r="AH24" s="250"/>
      <c r="AI24" s="3"/>
      <c r="AJ24" s="3"/>
      <c r="AK24" s="2"/>
      <c r="AL24" s="257"/>
      <c r="AM24" s="250"/>
      <c r="AN24" s="3"/>
      <c r="AO24" s="3"/>
      <c r="AP24" s="2"/>
      <c r="AQ24" s="477"/>
      <c r="AR24" s="4"/>
      <c r="AS24" s="3"/>
      <c r="AT24" s="3"/>
      <c r="AU24" s="2"/>
      <c r="AV24" s="481"/>
      <c r="AW24" s="490"/>
      <c r="AX24" s="3"/>
      <c r="AY24" s="3"/>
      <c r="AZ24" s="2"/>
      <c r="BA24" s="257"/>
      <c r="BB24" s="250"/>
      <c r="BC24" s="264"/>
      <c r="BD24" s="4"/>
      <c r="BE24" s="4"/>
      <c r="BF24" s="348">
        <f t="shared" si="0"/>
        <v>0</v>
      </c>
      <c r="BG24" s="235">
        <v>0</v>
      </c>
      <c r="BH24" s="3"/>
      <c r="BI24" s="3"/>
      <c r="BJ24" s="2"/>
      <c r="BK24" s="5"/>
      <c r="BL24" s="141">
        <v>1</v>
      </c>
    </row>
    <row r="25" spans="1:64">
      <c r="A25" s="20">
        <v>22</v>
      </c>
      <c r="B25" s="14" t="s">
        <v>43</v>
      </c>
      <c r="C25" s="328"/>
      <c r="D25" s="456"/>
      <c r="E25" s="3"/>
      <c r="F25" s="3"/>
      <c r="G25" s="2"/>
      <c r="H25" s="257"/>
      <c r="I25" s="250"/>
      <c r="J25" s="139"/>
      <c r="K25" s="3"/>
      <c r="L25" s="2"/>
      <c r="M25" s="385"/>
      <c r="N25" s="472"/>
      <c r="O25" s="3"/>
      <c r="P25" s="3"/>
      <c r="Q25" s="2"/>
      <c r="R25" s="254"/>
      <c r="S25" s="250"/>
      <c r="T25" s="3"/>
      <c r="U25" s="3"/>
      <c r="V25" s="2"/>
      <c r="W25" s="257"/>
      <c r="X25" s="250"/>
      <c r="Y25" s="3"/>
      <c r="Z25" s="3"/>
      <c r="AA25" s="2"/>
      <c r="AB25" s="257"/>
      <c r="AC25" s="250"/>
      <c r="AD25" s="3"/>
      <c r="AE25" s="3"/>
      <c r="AF25" s="2"/>
      <c r="AG25" s="257"/>
      <c r="AH25" s="250"/>
      <c r="AI25" s="3"/>
      <c r="AJ25" s="3"/>
      <c r="AK25" s="2"/>
      <c r="AL25" s="257"/>
      <c r="AM25" s="250"/>
      <c r="AN25" s="3"/>
      <c r="AO25" s="3"/>
      <c r="AP25" s="2"/>
      <c r="AQ25" s="477"/>
      <c r="AR25" s="4"/>
      <c r="AS25" s="3"/>
      <c r="AT25" s="3"/>
      <c r="AU25" s="2"/>
      <c r="AV25" s="481"/>
      <c r="AW25" s="490"/>
      <c r="AX25" s="3"/>
      <c r="AY25" s="3"/>
      <c r="AZ25" s="2"/>
      <c r="BA25" s="257"/>
      <c r="BB25" s="250"/>
      <c r="BC25" s="264"/>
      <c r="BD25" s="4"/>
      <c r="BE25" s="4"/>
      <c r="BF25" s="348">
        <f t="shared" si="0"/>
        <v>0</v>
      </c>
      <c r="BG25" s="235">
        <v>0</v>
      </c>
      <c r="BH25" s="3"/>
      <c r="BI25" s="3"/>
      <c r="BJ25" s="2"/>
      <c r="BK25" s="5"/>
      <c r="BL25" s="141"/>
    </row>
    <row r="26" spans="1:64">
      <c r="A26" s="20">
        <v>23</v>
      </c>
      <c r="B26" s="15" t="s">
        <v>44</v>
      </c>
      <c r="C26" s="331"/>
      <c r="D26" s="459"/>
      <c r="E26" s="6"/>
      <c r="F26" s="6"/>
      <c r="G26" s="2">
        <v>2</v>
      </c>
      <c r="H26" s="257"/>
      <c r="I26" s="250"/>
      <c r="J26" s="243"/>
      <c r="K26" s="6"/>
      <c r="L26" s="2"/>
      <c r="M26" s="385"/>
      <c r="N26" s="472"/>
      <c r="O26" s="6"/>
      <c r="P26" s="6"/>
      <c r="Q26" s="2"/>
      <c r="R26" s="254"/>
      <c r="S26" s="250"/>
      <c r="T26" s="6"/>
      <c r="U26" s="6"/>
      <c r="V26" s="2">
        <v>1</v>
      </c>
      <c r="W26" s="257"/>
      <c r="X26" s="250"/>
      <c r="Y26" s="6"/>
      <c r="Z26" s="6"/>
      <c r="AA26" s="2"/>
      <c r="AB26" s="257"/>
      <c r="AC26" s="250"/>
      <c r="AD26" s="6"/>
      <c r="AE26" s="6"/>
      <c r="AF26" s="2"/>
      <c r="AG26" s="257"/>
      <c r="AH26" s="250"/>
      <c r="AI26" s="6"/>
      <c r="AJ26" s="6"/>
      <c r="AK26" s="2"/>
      <c r="AL26" s="257"/>
      <c r="AM26" s="250"/>
      <c r="AN26" s="6"/>
      <c r="AO26" s="6"/>
      <c r="AP26" s="2"/>
      <c r="AQ26" s="477">
        <v>1</v>
      </c>
      <c r="AR26" s="4"/>
      <c r="AS26" s="6"/>
      <c r="AT26" s="6"/>
      <c r="AU26" s="2"/>
      <c r="AV26" s="481"/>
      <c r="AW26" s="490"/>
      <c r="AX26" s="6"/>
      <c r="AY26" s="6"/>
      <c r="AZ26" s="2"/>
      <c r="BA26" s="257"/>
      <c r="BB26" s="250"/>
      <c r="BC26" s="264"/>
      <c r="BD26" s="4"/>
      <c r="BE26" s="4"/>
      <c r="BF26" s="348">
        <f t="shared" si="0"/>
        <v>1</v>
      </c>
      <c r="BG26" s="235">
        <v>0</v>
      </c>
      <c r="BH26" s="3"/>
      <c r="BI26" s="3"/>
      <c r="BJ26" s="2">
        <v>3</v>
      </c>
      <c r="BK26" s="5"/>
      <c r="BL26" s="141">
        <v>1</v>
      </c>
    </row>
    <row r="27" spans="1:64">
      <c r="A27" s="20">
        <v>24</v>
      </c>
      <c r="B27" s="14" t="s">
        <v>45</v>
      </c>
      <c r="C27" s="328"/>
      <c r="D27" s="456">
        <v>1</v>
      </c>
      <c r="E27" s="3"/>
      <c r="F27" s="3"/>
      <c r="G27" s="2">
        <v>2</v>
      </c>
      <c r="H27" s="257"/>
      <c r="I27" s="250"/>
      <c r="J27" s="139"/>
      <c r="K27" s="3"/>
      <c r="L27" s="2"/>
      <c r="M27" s="385"/>
      <c r="N27" s="472"/>
      <c r="O27" s="3"/>
      <c r="P27" s="3"/>
      <c r="Q27" s="2"/>
      <c r="R27" s="254"/>
      <c r="S27" s="250"/>
      <c r="T27" s="3"/>
      <c r="U27" s="3"/>
      <c r="V27" s="2"/>
      <c r="W27" s="257"/>
      <c r="X27" s="250"/>
      <c r="Y27" s="3"/>
      <c r="Z27" s="3"/>
      <c r="AA27" s="2"/>
      <c r="AB27" s="257"/>
      <c r="AC27" s="250"/>
      <c r="AD27" s="3"/>
      <c r="AE27" s="3"/>
      <c r="AF27" s="2"/>
      <c r="AG27" s="257"/>
      <c r="AH27" s="250"/>
      <c r="AI27" s="3"/>
      <c r="AJ27" s="3"/>
      <c r="AK27" s="2"/>
      <c r="AL27" s="257"/>
      <c r="AM27" s="250"/>
      <c r="AN27" s="3"/>
      <c r="AO27" s="3"/>
      <c r="AP27" s="2"/>
      <c r="AQ27" s="477"/>
      <c r="AR27" s="4"/>
      <c r="AS27" s="3"/>
      <c r="AT27" s="3"/>
      <c r="AU27" s="2"/>
      <c r="AV27" s="481"/>
      <c r="AW27" s="490"/>
      <c r="AX27" s="3"/>
      <c r="AY27" s="3"/>
      <c r="AZ27" s="2"/>
      <c r="BA27" s="257"/>
      <c r="BB27" s="250"/>
      <c r="BC27" s="264"/>
      <c r="BD27" s="4"/>
      <c r="BE27" s="4"/>
      <c r="BF27" s="348">
        <f t="shared" si="0"/>
        <v>0</v>
      </c>
      <c r="BG27" s="235">
        <v>1</v>
      </c>
      <c r="BH27" s="3"/>
      <c r="BI27" s="3"/>
      <c r="BJ27" s="2">
        <v>2</v>
      </c>
      <c r="BK27" s="5"/>
      <c r="BL27" s="141"/>
    </row>
    <row r="28" spans="1:64">
      <c r="A28" s="20">
        <v>25</v>
      </c>
      <c r="B28" s="14" t="s">
        <v>46</v>
      </c>
      <c r="C28" s="328"/>
      <c r="D28" s="456"/>
      <c r="E28" s="3"/>
      <c r="F28" s="3"/>
      <c r="G28" s="2"/>
      <c r="H28" s="257"/>
      <c r="I28" s="250"/>
      <c r="J28" s="139"/>
      <c r="K28" s="3"/>
      <c r="L28" s="2"/>
      <c r="M28" s="385"/>
      <c r="N28" s="472"/>
      <c r="O28" s="3"/>
      <c r="P28" s="3"/>
      <c r="Q28" s="2"/>
      <c r="R28" s="254"/>
      <c r="S28" s="250"/>
      <c r="T28" s="3"/>
      <c r="U28" s="3"/>
      <c r="V28" s="2"/>
      <c r="W28" s="257"/>
      <c r="X28" s="250"/>
      <c r="Y28" s="3"/>
      <c r="Z28" s="3"/>
      <c r="AA28" s="2"/>
      <c r="AB28" s="257"/>
      <c r="AC28" s="250"/>
      <c r="AD28" s="3"/>
      <c r="AE28" s="3"/>
      <c r="AF28" s="2"/>
      <c r="AG28" s="257"/>
      <c r="AH28" s="250"/>
      <c r="AI28" s="3"/>
      <c r="AJ28" s="3"/>
      <c r="AK28" s="2"/>
      <c r="AL28" s="257"/>
      <c r="AM28" s="250"/>
      <c r="AN28" s="3"/>
      <c r="AO28" s="3"/>
      <c r="AP28" s="2"/>
      <c r="AQ28" s="477"/>
      <c r="AR28" s="4"/>
      <c r="AS28" s="3"/>
      <c r="AT28" s="3"/>
      <c r="AU28" s="2"/>
      <c r="AV28" s="481"/>
      <c r="AW28" s="490"/>
      <c r="AX28" s="3"/>
      <c r="AY28" s="3"/>
      <c r="AZ28" s="2"/>
      <c r="BA28" s="257"/>
      <c r="BB28" s="250"/>
      <c r="BC28" s="264"/>
      <c r="BD28" s="4"/>
      <c r="BE28" s="4"/>
      <c r="BF28" s="348">
        <f t="shared" si="0"/>
        <v>0</v>
      </c>
      <c r="BG28" s="235">
        <v>0</v>
      </c>
      <c r="BH28" s="3"/>
      <c r="BI28" s="3"/>
      <c r="BJ28" s="2"/>
      <c r="BK28" s="5"/>
      <c r="BL28" s="141"/>
    </row>
    <row r="29" spans="1:64">
      <c r="A29" s="20">
        <v>26</v>
      </c>
      <c r="B29" s="14" t="s">
        <v>47</v>
      </c>
      <c r="C29" s="328"/>
      <c r="D29" s="456"/>
      <c r="E29" s="3"/>
      <c r="F29" s="3"/>
      <c r="G29" s="2"/>
      <c r="H29" s="257"/>
      <c r="I29" s="250"/>
      <c r="J29" s="139"/>
      <c r="K29" s="3"/>
      <c r="L29" s="2"/>
      <c r="M29" s="385"/>
      <c r="N29" s="472"/>
      <c r="O29" s="3"/>
      <c r="P29" s="3"/>
      <c r="Q29" s="2"/>
      <c r="R29" s="254"/>
      <c r="S29" s="250"/>
      <c r="T29" s="3"/>
      <c r="U29" s="3"/>
      <c r="V29" s="2"/>
      <c r="W29" s="257"/>
      <c r="X29" s="250"/>
      <c r="Y29" s="3"/>
      <c r="Z29" s="3"/>
      <c r="AA29" s="2"/>
      <c r="AB29" s="257"/>
      <c r="AC29" s="250"/>
      <c r="AD29" s="3"/>
      <c r="AE29" s="3"/>
      <c r="AF29" s="2"/>
      <c r="AG29" s="257"/>
      <c r="AH29" s="250"/>
      <c r="AI29" s="3"/>
      <c r="AJ29" s="3"/>
      <c r="AK29" s="2"/>
      <c r="AL29" s="257"/>
      <c r="AM29" s="250"/>
      <c r="AN29" s="3"/>
      <c r="AO29" s="3"/>
      <c r="AP29" s="2"/>
      <c r="AQ29" s="477"/>
      <c r="AR29" s="4"/>
      <c r="AS29" s="3"/>
      <c r="AT29" s="3"/>
      <c r="AU29" s="2"/>
      <c r="AV29" s="481"/>
      <c r="AW29" s="490"/>
      <c r="AX29" s="3"/>
      <c r="AY29" s="3"/>
      <c r="AZ29" s="2"/>
      <c r="BA29" s="257"/>
      <c r="BB29" s="250"/>
      <c r="BC29" s="264"/>
      <c r="BD29" s="4"/>
      <c r="BE29" s="4"/>
      <c r="BF29" s="348">
        <f t="shared" si="0"/>
        <v>0</v>
      </c>
      <c r="BG29" s="235">
        <v>0</v>
      </c>
      <c r="BH29" s="3"/>
      <c r="BI29" s="3"/>
      <c r="BJ29" s="2"/>
      <c r="BK29" s="5"/>
      <c r="BL29" s="141"/>
    </row>
    <row r="30" spans="1:64">
      <c r="A30" s="20">
        <v>27</v>
      </c>
      <c r="B30" s="14" t="s">
        <v>48</v>
      </c>
      <c r="C30" s="328"/>
      <c r="D30" s="456"/>
      <c r="E30" s="3"/>
      <c r="F30" s="3"/>
      <c r="G30" s="2"/>
      <c r="H30" s="257"/>
      <c r="I30" s="250"/>
      <c r="J30" s="139"/>
      <c r="K30" s="3"/>
      <c r="L30" s="2"/>
      <c r="M30" s="385"/>
      <c r="N30" s="472"/>
      <c r="O30" s="3"/>
      <c r="P30" s="3"/>
      <c r="Q30" s="2"/>
      <c r="R30" s="254"/>
      <c r="S30" s="250"/>
      <c r="T30" s="3"/>
      <c r="U30" s="3"/>
      <c r="V30" s="2"/>
      <c r="W30" s="257"/>
      <c r="X30" s="250"/>
      <c r="Y30" s="3"/>
      <c r="Z30" s="3"/>
      <c r="AA30" s="2"/>
      <c r="AB30" s="257"/>
      <c r="AC30" s="250"/>
      <c r="AD30" s="3"/>
      <c r="AE30" s="3"/>
      <c r="AF30" s="2"/>
      <c r="AG30" s="257"/>
      <c r="AH30" s="250"/>
      <c r="AI30" s="3"/>
      <c r="AJ30" s="3"/>
      <c r="AK30" s="2"/>
      <c r="AL30" s="257"/>
      <c r="AM30" s="250"/>
      <c r="AN30" s="3"/>
      <c r="AO30" s="3"/>
      <c r="AP30" s="2"/>
      <c r="AQ30" s="477"/>
      <c r="AR30" s="4"/>
      <c r="AS30" s="3"/>
      <c r="AT30" s="3"/>
      <c r="AU30" s="2"/>
      <c r="AV30" s="481"/>
      <c r="AW30" s="490"/>
      <c r="AX30" s="3"/>
      <c r="AY30" s="3"/>
      <c r="AZ30" s="2"/>
      <c r="BA30" s="257"/>
      <c r="BB30" s="250"/>
      <c r="BC30" s="264"/>
      <c r="BD30" s="4"/>
      <c r="BE30" s="4"/>
      <c r="BF30" s="348">
        <f t="shared" si="0"/>
        <v>0</v>
      </c>
      <c r="BG30" s="235">
        <v>0</v>
      </c>
      <c r="BH30" s="3"/>
      <c r="BI30" s="3"/>
      <c r="BJ30" s="2"/>
      <c r="BK30" s="5"/>
      <c r="BL30" s="141"/>
    </row>
    <row r="31" spans="1:64">
      <c r="A31" s="20">
        <v>28</v>
      </c>
      <c r="B31" s="14" t="s">
        <v>49</v>
      </c>
      <c r="C31" s="328"/>
      <c r="D31" s="456"/>
      <c r="E31" s="3"/>
      <c r="F31" s="3"/>
      <c r="G31" s="2"/>
      <c r="H31" s="257"/>
      <c r="I31" s="250"/>
      <c r="J31" s="139"/>
      <c r="K31" s="3"/>
      <c r="L31" s="2"/>
      <c r="M31" s="385"/>
      <c r="N31" s="472"/>
      <c r="O31" s="3"/>
      <c r="P31" s="3"/>
      <c r="Q31" s="2"/>
      <c r="R31" s="254"/>
      <c r="S31" s="250"/>
      <c r="T31" s="3"/>
      <c r="U31" s="3"/>
      <c r="V31" s="2"/>
      <c r="W31" s="257"/>
      <c r="X31" s="250"/>
      <c r="Y31" s="3"/>
      <c r="Z31" s="3"/>
      <c r="AA31" s="2"/>
      <c r="AB31" s="257"/>
      <c r="AC31" s="250"/>
      <c r="AD31" s="3"/>
      <c r="AE31" s="3"/>
      <c r="AF31" s="2"/>
      <c r="AG31" s="257"/>
      <c r="AH31" s="250"/>
      <c r="AI31" s="3"/>
      <c r="AJ31" s="3"/>
      <c r="AK31" s="2"/>
      <c r="AL31" s="257">
        <v>1</v>
      </c>
      <c r="AM31" s="250"/>
      <c r="AN31" s="3"/>
      <c r="AO31" s="3"/>
      <c r="AP31" s="2"/>
      <c r="AQ31" s="477"/>
      <c r="AR31" s="4"/>
      <c r="AS31" s="3"/>
      <c r="AT31" s="3"/>
      <c r="AU31" s="2"/>
      <c r="AV31" s="481"/>
      <c r="AW31" s="490"/>
      <c r="AX31" s="3"/>
      <c r="AY31" s="3"/>
      <c r="AZ31" s="2"/>
      <c r="BA31" s="257"/>
      <c r="BB31" s="250"/>
      <c r="BC31" s="264"/>
      <c r="BD31" s="4"/>
      <c r="BE31" s="4"/>
      <c r="BF31" s="348">
        <f t="shared" si="0"/>
        <v>1</v>
      </c>
      <c r="BG31" s="235">
        <v>0</v>
      </c>
      <c r="BH31" s="3"/>
      <c r="BI31" s="3"/>
      <c r="BJ31" s="2"/>
      <c r="BK31" s="5"/>
      <c r="BL31" s="141"/>
    </row>
    <row r="32" spans="1:64">
      <c r="A32" s="20">
        <v>29</v>
      </c>
      <c r="B32" s="14" t="s">
        <v>50</v>
      </c>
      <c r="C32" s="498"/>
      <c r="D32" s="456"/>
      <c r="E32" s="3"/>
      <c r="F32" s="3"/>
      <c r="G32" s="2"/>
      <c r="H32" s="476">
        <v>1</v>
      </c>
      <c r="I32" s="250"/>
      <c r="J32" s="139"/>
      <c r="K32" s="3"/>
      <c r="L32" s="2"/>
      <c r="M32" s="471"/>
      <c r="N32" s="472"/>
      <c r="O32" s="3"/>
      <c r="P32" s="3"/>
      <c r="Q32" s="2"/>
      <c r="R32" s="250"/>
      <c r="S32" s="250"/>
      <c r="T32" s="3"/>
      <c r="U32" s="3"/>
      <c r="V32" s="2"/>
      <c r="W32" s="476"/>
      <c r="X32" s="250"/>
      <c r="Y32" s="3"/>
      <c r="Z32" s="3"/>
      <c r="AA32" s="2"/>
      <c r="AB32" s="476"/>
      <c r="AC32" s="250"/>
      <c r="AD32" s="3"/>
      <c r="AE32" s="3"/>
      <c r="AF32" s="2"/>
      <c r="AG32" s="476">
        <v>1</v>
      </c>
      <c r="AH32" s="250"/>
      <c r="AI32" s="3"/>
      <c r="AJ32" s="3"/>
      <c r="AK32" s="2"/>
      <c r="AL32" s="476"/>
      <c r="AM32" s="250"/>
      <c r="AN32" s="3"/>
      <c r="AO32" s="3"/>
      <c r="AP32" s="2"/>
      <c r="AQ32" s="499"/>
      <c r="AR32" s="4"/>
      <c r="AS32" s="3"/>
      <c r="AT32" s="3"/>
      <c r="AU32" s="2"/>
      <c r="AV32" s="489"/>
      <c r="AW32" s="490"/>
      <c r="AX32" s="3"/>
      <c r="AY32" s="3"/>
      <c r="AZ32" s="2"/>
      <c r="BA32" s="476"/>
      <c r="BB32" s="250"/>
      <c r="BC32" s="264"/>
      <c r="BD32" s="4"/>
      <c r="BE32" s="4"/>
      <c r="BF32" s="348">
        <f t="shared" si="0"/>
        <v>2</v>
      </c>
      <c r="BG32" s="235">
        <v>0</v>
      </c>
      <c r="BH32" s="3"/>
      <c r="BI32" s="3"/>
      <c r="BJ32" s="2"/>
      <c r="BK32" s="5">
        <v>1</v>
      </c>
      <c r="BL32" s="141">
        <v>1</v>
      </c>
    </row>
    <row r="33" spans="1:64">
      <c r="A33" s="20">
        <v>30</v>
      </c>
      <c r="B33" s="14" t="s">
        <v>51</v>
      </c>
      <c r="C33" s="328"/>
      <c r="D33" s="456"/>
      <c r="E33" s="3"/>
      <c r="F33" s="3"/>
      <c r="G33" s="2"/>
      <c r="H33" s="257"/>
      <c r="I33" s="250"/>
      <c r="J33" s="139"/>
      <c r="K33" s="3"/>
      <c r="L33" s="2"/>
      <c r="M33" s="385"/>
      <c r="N33" s="472"/>
      <c r="O33" s="3"/>
      <c r="P33" s="3"/>
      <c r="Q33" s="2"/>
      <c r="R33" s="254"/>
      <c r="S33" s="250"/>
      <c r="T33" s="3"/>
      <c r="U33" s="3"/>
      <c r="V33" s="2"/>
      <c r="W33" s="257"/>
      <c r="X33" s="250"/>
      <c r="Y33" s="3"/>
      <c r="Z33" s="3"/>
      <c r="AA33" s="2"/>
      <c r="AB33" s="257"/>
      <c r="AC33" s="250"/>
      <c r="AD33" s="3"/>
      <c r="AE33" s="3"/>
      <c r="AF33" s="2"/>
      <c r="AG33" s="257"/>
      <c r="AH33" s="250"/>
      <c r="AI33" s="3"/>
      <c r="AJ33" s="3"/>
      <c r="AK33" s="2"/>
      <c r="AL33" s="257"/>
      <c r="AM33" s="250"/>
      <c r="AN33" s="3"/>
      <c r="AO33" s="3"/>
      <c r="AP33" s="2"/>
      <c r="AQ33" s="477"/>
      <c r="AR33" s="4"/>
      <c r="AS33" s="3"/>
      <c r="AT33" s="3"/>
      <c r="AU33" s="2"/>
      <c r="AV33" s="481"/>
      <c r="AW33" s="490"/>
      <c r="AX33" s="3"/>
      <c r="AY33" s="3"/>
      <c r="AZ33" s="2"/>
      <c r="BA33" s="257"/>
      <c r="BB33" s="250"/>
      <c r="BC33" s="264"/>
      <c r="BD33" s="4"/>
      <c r="BE33" s="4"/>
      <c r="BF33" s="348">
        <f t="shared" si="0"/>
        <v>0</v>
      </c>
      <c r="BG33" s="235">
        <v>0</v>
      </c>
      <c r="BH33" s="3"/>
      <c r="BI33" s="3"/>
      <c r="BJ33" s="2"/>
      <c r="BK33" s="5"/>
      <c r="BL33" s="141"/>
    </row>
    <row r="34" spans="1:64">
      <c r="A34" s="20">
        <v>31</v>
      </c>
      <c r="B34" s="16" t="s">
        <v>52</v>
      </c>
      <c r="C34" s="329"/>
      <c r="D34" s="457"/>
      <c r="E34" s="7"/>
      <c r="F34" s="7"/>
      <c r="G34" s="2"/>
      <c r="H34" s="257"/>
      <c r="I34" s="250"/>
      <c r="J34" s="244"/>
      <c r="K34" s="7"/>
      <c r="L34" s="2"/>
      <c r="M34" s="385"/>
      <c r="N34" s="472"/>
      <c r="O34" s="7"/>
      <c r="P34" s="7"/>
      <c r="Q34" s="2"/>
      <c r="R34" s="254"/>
      <c r="S34" s="250"/>
      <c r="T34" s="7"/>
      <c r="U34" s="7"/>
      <c r="V34" s="2"/>
      <c r="W34" s="257"/>
      <c r="X34" s="250"/>
      <c r="Y34" s="7"/>
      <c r="Z34" s="7"/>
      <c r="AA34" s="2"/>
      <c r="AB34" s="257"/>
      <c r="AC34" s="250"/>
      <c r="AD34" s="7"/>
      <c r="AE34" s="7"/>
      <c r="AF34" s="2"/>
      <c r="AG34" s="257"/>
      <c r="AH34" s="250"/>
      <c r="AI34" s="7"/>
      <c r="AJ34" s="7"/>
      <c r="AK34" s="2"/>
      <c r="AL34" s="257"/>
      <c r="AM34" s="250"/>
      <c r="AN34" s="7"/>
      <c r="AO34" s="7"/>
      <c r="AP34" s="2"/>
      <c r="AQ34" s="477"/>
      <c r="AR34" s="4"/>
      <c r="AS34" s="7"/>
      <c r="AT34" s="7"/>
      <c r="AU34" s="2"/>
      <c r="AV34" s="481"/>
      <c r="AW34" s="490"/>
      <c r="AX34" s="7"/>
      <c r="AY34" s="7"/>
      <c r="AZ34" s="2"/>
      <c r="BA34" s="257"/>
      <c r="BB34" s="250"/>
      <c r="BC34" s="264"/>
      <c r="BD34" s="4"/>
      <c r="BE34" s="4"/>
      <c r="BF34" s="348">
        <f t="shared" si="0"/>
        <v>0</v>
      </c>
      <c r="BG34" s="235">
        <v>0</v>
      </c>
      <c r="BH34" s="3"/>
      <c r="BI34" s="3"/>
      <c r="BJ34" s="2"/>
      <c r="BK34" s="5"/>
      <c r="BL34" s="141"/>
    </row>
    <row r="35" spans="1:64">
      <c r="A35" s="20">
        <v>32</v>
      </c>
      <c r="B35" s="14" t="s">
        <v>176</v>
      </c>
      <c r="C35" s="329"/>
      <c r="D35" s="457"/>
      <c r="E35" s="7"/>
      <c r="F35" s="7"/>
      <c r="G35" s="2"/>
      <c r="H35" s="257"/>
      <c r="I35" s="250"/>
      <c r="J35" s="244"/>
      <c r="K35" s="7"/>
      <c r="L35" s="2"/>
      <c r="M35" s="385"/>
      <c r="N35" s="472"/>
      <c r="O35" s="7"/>
      <c r="P35" s="7"/>
      <c r="Q35" s="2"/>
      <c r="R35" s="254"/>
      <c r="S35" s="250"/>
      <c r="T35" s="7"/>
      <c r="U35" s="7"/>
      <c r="V35" s="2"/>
      <c r="W35" s="257"/>
      <c r="X35" s="250"/>
      <c r="Y35" s="7"/>
      <c r="Z35" s="7"/>
      <c r="AA35" s="2"/>
      <c r="AB35" s="257"/>
      <c r="AC35" s="250"/>
      <c r="AD35" s="7"/>
      <c r="AE35" s="7"/>
      <c r="AF35" s="2"/>
      <c r="AG35" s="257"/>
      <c r="AH35" s="250"/>
      <c r="AI35" s="7"/>
      <c r="AJ35" s="7"/>
      <c r="AK35" s="2"/>
      <c r="AL35" s="257"/>
      <c r="AM35" s="250"/>
      <c r="AN35" s="7"/>
      <c r="AO35" s="7"/>
      <c r="AP35" s="2"/>
      <c r="AQ35" s="477"/>
      <c r="AR35" s="4"/>
      <c r="AS35" s="7"/>
      <c r="AT35" s="7"/>
      <c r="AU35" s="2"/>
      <c r="AV35" s="481"/>
      <c r="AW35" s="490"/>
      <c r="AX35" s="7"/>
      <c r="AY35" s="7"/>
      <c r="AZ35" s="2"/>
      <c r="BA35" s="257"/>
      <c r="BB35" s="250"/>
      <c r="BC35" s="264"/>
      <c r="BD35" s="4"/>
      <c r="BE35" s="4"/>
      <c r="BF35" s="348">
        <f t="shared" si="0"/>
        <v>0</v>
      </c>
      <c r="BG35" s="235">
        <v>0</v>
      </c>
      <c r="BH35" s="3"/>
      <c r="BI35" s="3"/>
      <c r="BJ35" s="2"/>
      <c r="BK35" s="5"/>
      <c r="BL35" s="141"/>
    </row>
    <row r="36" spans="1:64">
      <c r="A36" s="20">
        <v>33</v>
      </c>
      <c r="B36" s="14" t="s">
        <v>53</v>
      </c>
      <c r="C36" s="328"/>
      <c r="D36" s="456"/>
      <c r="E36" s="3"/>
      <c r="F36" s="3"/>
      <c r="G36" s="2"/>
      <c r="H36" s="257"/>
      <c r="I36" s="250"/>
      <c r="J36" s="139"/>
      <c r="K36" s="3"/>
      <c r="L36" s="2"/>
      <c r="M36" s="385"/>
      <c r="N36" s="472"/>
      <c r="O36" s="3"/>
      <c r="P36" s="3"/>
      <c r="Q36" s="2"/>
      <c r="R36" s="254"/>
      <c r="S36" s="250"/>
      <c r="T36" s="3"/>
      <c r="U36" s="3"/>
      <c r="V36" s="2"/>
      <c r="W36" s="257"/>
      <c r="X36" s="250"/>
      <c r="Y36" s="3"/>
      <c r="Z36" s="3"/>
      <c r="AA36" s="2"/>
      <c r="AB36" s="257"/>
      <c r="AC36" s="250"/>
      <c r="AD36" s="3"/>
      <c r="AE36" s="3"/>
      <c r="AF36" s="2"/>
      <c r="AG36" s="257"/>
      <c r="AH36" s="250"/>
      <c r="AI36" s="3"/>
      <c r="AJ36" s="3"/>
      <c r="AK36" s="2"/>
      <c r="AL36" s="257"/>
      <c r="AM36" s="250"/>
      <c r="AN36" s="3"/>
      <c r="AO36" s="3"/>
      <c r="AP36" s="2"/>
      <c r="AQ36" s="477"/>
      <c r="AR36" s="4"/>
      <c r="AS36" s="3"/>
      <c r="AT36" s="3"/>
      <c r="AU36" s="2"/>
      <c r="AV36" s="481"/>
      <c r="AW36" s="490"/>
      <c r="AX36" s="3"/>
      <c r="AY36" s="3"/>
      <c r="AZ36" s="2"/>
      <c r="BA36" s="257"/>
      <c r="BB36" s="250"/>
      <c r="BC36" s="264"/>
      <c r="BD36" s="4"/>
      <c r="BE36" s="4"/>
      <c r="BF36" s="348">
        <f t="shared" si="0"/>
        <v>0</v>
      </c>
      <c r="BG36" s="235">
        <v>0</v>
      </c>
      <c r="BH36" s="3"/>
      <c r="BI36" s="3"/>
      <c r="BJ36" s="2"/>
      <c r="BK36" s="5"/>
      <c r="BL36" s="141"/>
    </row>
    <row r="37" spans="1:64">
      <c r="A37" s="20">
        <v>34</v>
      </c>
      <c r="B37" s="14" t="s">
        <v>54</v>
      </c>
      <c r="C37" s="328"/>
      <c r="D37" s="456"/>
      <c r="E37" s="3"/>
      <c r="F37" s="3"/>
      <c r="G37" s="2"/>
      <c r="H37" s="257"/>
      <c r="I37" s="250"/>
      <c r="J37" s="139"/>
      <c r="K37" s="3"/>
      <c r="L37" s="2"/>
      <c r="M37" s="385"/>
      <c r="N37" s="472"/>
      <c r="O37" s="3"/>
      <c r="P37" s="3"/>
      <c r="Q37" s="2"/>
      <c r="R37" s="254"/>
      <c r="S37" s="250"/>
      <c r="T37" s="3"/>
      <c r="U37" s="3"/>
      <c r="V37" s="2"/>
      <c r="W37" s="257"/>
      <c r="X37" s="250"/>
      <c r="Y37" s="3"/>
      <c r="Z37" s="3"/>
      <c r="AA37" s="2"/>
      <c r="AB37" s="257"/>
      <c r="AC37" s="250"/>
      <c r="AD37" s="3"/>
      <c r="AE37" s="3"/>
      <c r="AF37" s="2"/>
      <c r="AG37" s="257"/>
      <c r="AH37" s="250"/>
      <c r="AI37" s="3"/>
      <c r="AJ37" s="3"/>
      <c r="AK37" s="2"/>
      <c r="AL37" s="257"/>
      <c r="AM37" s="250"/>
      <c r="AN37" s="3"/>
      <c r="AO37" s="3"/>
      <c r="AP37" s="2"/>
      <c r="AQ37" s="477"/>
      <c r="AR37" s="4"/>
      <c r="AS37" s="3"/>
      <c r="AT37" s="3"/>
      <c r="AU37" s="2"/>
      <c r="AV37" s="481"/>
      <c r="AW37" s="490"/>
      <c r="AX37" s="3"/>
      <c r="AY37" s="3"/>
      <c r="AZ37" s="2"/>
      <c r="BA37" s="257"/>
      <c r="BB37" s="250"/>
      <c r="BC37" s="264"/>
      <c r="BD37" s="4"/>
      <c r="BE37" s="4"/>
      <c r="BF37" s="348">
        <f t="shared" si="0"/>
        <v>0</v>
      </c>
      <c r="BG37" s="235">
        <v>0</v>
      </c>
      <c r="BH37" s="3"/>
      <c r="BI37" s="3"/>
      <c r="BJ37" s="2"/>
      <c r="BK37" s="5"/>
      <c r="BL37" s="141"/>
    </row>
    <row r="38" spans="1:64">
      <c r="A38" s="20">
        <v>35</v>
      </c>
      <c r="B38" s="14" t="s">
        <v>55</v>
      </c>
      <c r="C38" s="328"/>
      <c r="D38" s="456"/>
      <c r="E38" s="3"/>
      <c r="F38" s="3"/>
      <c r="G38" s="2"/>
      <c r="H38" s="257"/>
      <c r="I38" s="250"/>
      <c r="J38" s="139"/>
      <c r="K38" s="3"/>
      <c r="L38" s="2"/>
      <c r="M38" s="385"/>
      <c r="N38" s="472"/>
      <c r="O38" s="3"/>
      <c r="P38" s="3"/>
      <c r="Q38" s="2"/>
      <c r="R38" s="254"/>
      <c r="S38" s="250"/>
      <c r="T38" s="3"/>
      <c r="U38" s="3"/>
      <c r="V38" s="2"/>
      <c r="W38" s="257"/>
      <c r="X38" s="250"/>
      <c r="Y38" s="3"/>
      <c r="Z38" s="3"/>
      <c r="AA38" s="2"/>
      <c r="AB38" s="257"/>
      <c r="AC38" s="250"/>
      <c r="AD38" s="3"/>
      <c r="AE38" s="3"/>
      <c r="AF38" s="2"/>
      <c r="AG38" s="257"/>
      <c r="AH38" s="250"/>
      <c r="AI38" s="3"/>
      <c r="AJ38" s="3"/>
      <c r="AK38" s="2"/>
      <c r="AL38" s="257"/>
      <c r="AM38" s="250"/>
      <c r="AN38" s="3"/>
      <c r="AO38" s="3"/>
      <c r="AP38" s="2"/>
      <c r="AQ38" s="477"/>
      <c r="AR38" s="4"/>
      <c r="AS38" s="3"/>
      <c r="AT38" s="3"/>
      <c r="AU38" s="2"/>
      <c r="AV38" s="481"/>
      <c r="AW38" s="490"/>
      <c r="AX38" s="3"/>
      <c r="AY38" s="3"/>
      <c r="AZ38" s="2"/>
      <c r="BA38" s="257"/>
      <c r="BB38" s="250"/>
      <c r="BC38" s="264"/>
      <c r="BD38" s="4"/>
      <c r="BE38" s="4"/>
      <c r="BF38" s="348">
        <f t="shared" si="0"/>
        <v>0</v>
      </c>
      <c r="BG38" s="235">
        <v>0</v>
      </c>
      <c r="BH38" s="3"/>
      <c r="BI38" s="3"/>
      <c r="BJ38" s="2"/>
      <c r="BK38" s="5"/>
      <c r="BL38" s="141"/>
    </row>
    <row r="39" spans="1:64">
      <c r="A39" s="20">
        <v>36</v>
      </c>
      <c r="B39" s="14" t="s">
        <v>56</v>
      </c>
      <c r="C39" s="328"/>
      <c r="D39" s="456"/>
      <c r="E39" s="3"/>
      <c r="F39" s="3"/>
      <c r="G39" s="2"/>
      <c r="H39" s="257"/>
      <c r="I39" s="250"/>
      <c r="J39" s="139"/>
      <c r="K39" s="3"/>
      <c r="L39" s="2"/>
      <c r="M39" s="385"/>
      <c r="N39" s="472"/>
      <c r="O39" s="3"/>
      <c r="P39" s="3"/>
      <c r="Q39" s="2"/>
      <c r="R39" s="254"/>
      <c r="S39" s="250"/>
      <c r="T39" s="3"/>
      <c r="U39" s="3"/>
      <c r="V39" s="2"/>
      <c r="W39" s="257"/>
      <c r="X39" s="250"/>
      <c r="Y39" s="3"/>
      <c r="Z39" s="3"/>
      <c r="AA39" s="2"/>
      <c r="AB39" s="257"/>
      <c r="AC39" s="250"/>
      <c r="AD39" s="3"/>
      <c r="AE39" s="3"/>
      <c r="AF39" s="2"/>
      <c r="AG39" s="257"/>
      <c r="AH39" s="250"/>
      <c r="AI39" s="3"/>
      <c r="AJ39" s="3"/>
      <c r="AK39" s="2"/>
      <c r="AL39" s="257"/>
      <c r="AM39" s="250"/>
      <c r="AN39" s="3"/>
      <c r="AO39" s="3"/>
      <c r="AP39" s="2"/>
      <c r="AQ39" s="477"/>
      <c r="AR39" s="4"/>
      <c r="AS39" s="3"/>
      <c r="AT39" s="3"/>
      <c r="AU39" s="2"/>
      <c r="AV39" s="481"/>
      <c r="AW39" s="490"/>
      <c r="AX39" s="3"/>
      <c r="AY39" s="3"/>
      <c r="AZ39" s="2"/>
      <c r="BA39" s="257"/>
      <c r="BB39" s="250"/>
      <c r="BC39" s="264"/>
      <c r="BD39" s="4"/>
      <c r="BE39" s="4"/>
      <c r="BF39" s="348">
        <f t="shared" si="0"/>
        <v>0</v>
      </c>
      <c r="BG39" s="235">
        <v>0</v>
      </c>
      <c r="BH39" s="3"/>
      <c r="BI39" s="3"/>
      <c r="BJ39" s="2"/>
      <c r="BK39" s="5"/>
      <c r="BL39" s="141"/>
    </row>
    <row r="40" spans="1:64">
      <c r="A40" s="20">
        <v>37</v>
      </c>
      <c r="B40" s="14" t="s">
        <v>57</v>
      </c>
      <c r="C40" s="328"/>
      <c r="D40" s="456"/>
      <c r="E40" s="3"/>
      <c r="F40" s="3"/>
      <c r="G40" s="2"/>
      <c r="H40" s="257"/>
      <c r="I40" s="250"/>
      <c r="J40" s="139"/>
      <c r="K40" s="3"/>
      <c r="L40" s="2"/>
      <c r="M40" s="385"/>
      <c r="N40" s="472"/>
      <c r="O40" s="3"/>
      <c r="P40" s="3"/>
      <c r="Q40" s="2"/>
      <c r="R40" s="254"/>
      <c r="S40" s="250"/>
      <c r="T40" s="3"/>
      <c r="U40" s="3"/>
      <c r="V40" s="2"/>
      <c r="W40" s="257"/>
      <c r="X40" s="250"/>
      <c r="Y40" s="3"/>
      <c r="Z40" s="3"/>
      <c r="AA40" s="2"/>
      <c r="AB40" s="257"/>
      <c r="AC40" s="250"/>
      <c r="AD40" s="3"/>
      <c r="AE40" s="3"/>
      <c r="AF40" s="2"/>
      <c r="AG40" s="257"/>
      <c r="AH40" s="250"/>
      <c r="AI40" s="3"/>
      <c r="AJ40" s="3"/>
      <c r="AK40" s="2"/>
      <c r="AL40" s="257"/>
      <c r="AM40" s="250"/>
      <c r="AN40" s="3"/>
      <c r="AO40" s="3"/>
      <c r="AP40" s="2"/>
      <c r="AQ40" s="477"/>
      <c r="AR40" s="4"/>
      <c r="AS40" s="3"/>
      <c r="AT40" s="3"/>
      <c r="AU40" s="2"/>
      <c r="AV40" s="481"/>
      <c r="AW40" s="490"/>
      <c r="AX40" s="3"/>
      <c r="AY40" s="3"/>
      <c r="AZ40" s="2"/>
      <c r="BA40" s="257"/>
      <c r="BB40" s="250"/>
      <c r="BC40" s="264"/>
      <c r="BD40" s="4"/>
      <c r="BE40" s="4"/>
      <c r="BF40" s="348">
        <f t="shared" si="0"/>
        <v>0</v>
      </c>
      <c r="BG40" s="235">
        <v>0</v>
      </c>
      <c r="BH40" s="3"/>
      <c r="BI40" s="3"/>
      <c r="BJ40" s="2"/>
      <c r="BK40" s="5">
        <v>2</v>
      </c>
      <c r="BL40" s="141"/>
    </row>
    <row r="41" spans="1:64">
      <c r="A41" s="20">
        <v>38</v>
      </c>
      <c r="B41" s="14" t="s">
        <v>58</v>
      </c>
      <c r="C41" s="328"/>
      <c r="D41" s="456">
        <v>1</v>
      </c>
      <c r="E41" s="3"/>
      <c r="F41" s="3">
        <v>1</v>
      </c>
      <c r="G41" s="2"/>
      <c r="H41" s="257"/>
      <c r="I41" s="250"/>
      <c r="J41" s="139"/>
      <c r="K41" s="3"/>
      <c r="L41" s="2"/>
      <c r="M41" s="385"/>
      <c r="N41" s="472"/>
      <c r="O41" s="3"/>
      <c r="P41" s="3"/>
      <c r="Q41" s="2"/>
      <c r="R41" s="254"/>
      <c r="S41" s="250"/>
      <c r="T41" s="3"/>
      <c r="U41" s="3"/>
      <c r="V41" s="2"/>
      <c r="W41" s="257"/>
      <c r="X41" s="250"/>
      <c r="Y41" s="3"/>
      <c r="Z41" s="3"/>
      <c r="AA41" s="2"/>
      <c r="AB41" s="257"/>
      <c r="AC41" s="250"/>
      <c r="AD41" s="3"/>
      <c r="AE41" s="3"/>
      <c r="AF41" s="2"/>
      <c r="AG41" s="257"/>
      <c r="AH41" s="250"/>
      <c r="AI41" s="3"/>
      <c r="AJ41" s="3"/>
      <c r="AK41" s="2"/>
      <c r="AL41" s="257"/>
      <c r="AM41" s="250"/>
      <c r="AN41" s="3"/>
      <c r="AO41" s="3"/>
      <c r="AP41" s="2"/>
      <c r="AQ41" s="477"/>
      <c r="AR41" s="4"/>
      <c r="AS41" s="3"/>
      <c r="AT41" s="3"/>
      <c r="AU41" s="2"/>
      <c r="AV41" s="481"/>
      <c r="AW41" s="490"/>
      <c r="AX41" s="3"/>
      <c r="AY41" s="3"/>
      <c r="AZ41" s="2"/>
      <c r="BA41" s="257"/>
      <c r="BB41" s="250"/>
      <c r="BC41" s="264"/>
      <c r="BD41" s="4"/>
      <c r="BE41" s="4"/>
      <c r="BF41" s="348">
        <f t="shared" si="0"/>
        <v>0</v>
      </c>
      <c r="BG41" s="235">
        <v>1</v>
      </c>
      <c r="BH41" s="3"/>
      <c r="BI41" s="3">
        <v>1</v>
      </c>
      <c r="BJ41" s="2"/>
      <c r="BK41" s="5"/>
      <c r="BL41" s="141">
        <v>1</v>
      </c>
    </row>
    <row r="42" spans="1:64" s="280" customFormat="1">
      <c r="A42" s="269"/>
      <c r="B42" s="270" t="s">
        <v>59</v>
      </c>
      <c r="C42" s="332"/>
      <c r="D42" s="455"/>
      <c r="E42" s="271"/>
      <c r="F42" s="271"/>
      <c r="G42" s="272"/>
      <c r="H42" s="275"/>
      <c r="I42" s="273"/>
      <c r="J42" s="274"/>
      <c r="K42" s="271"/>
      <c r="L42" s="272"/>
      <c r="M42" s="500"/>
      <c r="N42" s="501"/>
      <c r="O42" s="271"/>
      <c r="P42" s="271"/>
      <c r="Q42" s="272"/>
      <c r="R42" s="273"/>
      <c r="S42" s="273"/>
      <c r="T42" s="271"/>
      <c r="U42" s="271"/>
      <c r="V42" s="272"/>
      <c r="W42" s="275"/>
      <c r="X42" s="273"/>
      <c r="Y42" s="271"/>
      <c r="Z42" s="271"/>
      <c r="AA42" s="272"/>
      <c r="AB42" s="275"/>
      <c r="AC42" s="273"/>
      <c r="AD42" s="271"/>
      <c r="AE42" s="271"/>
      <c r="AF42" s="272"/>
      <c r="AG42" s="275"/>
      <c r="AH42" s="273"/>
      <c r="AI42" s="271"/>
      <c r="AJ42" s="271"/>
      <c r="AK42" s="272"/>
      <c r="AL42" s="275"/>
      <c r="AM42" s="273"/>
      <c r="AN42" s="271"/>
      <c r="AO42" s="271"/>
      <c r="AP42" s="272"/>
      <c r="AQ42" s="479"/>
      <c r="AR42" s="277"/>
      <c r="AS42" s="271"/>
      <c r="AT42" s="271"/>
      <c r="AU42" s="272"/>
      <c r="AV42" s="483"/>
      <c r="AW42" s="502"/>
      <c r="AX42" s="271"/>
      <c r="AY42" s="271"/>
      <c r="AZ42" s="272"/>
      <c r="BA42" s="275"/>
      <c r="BB42" s="273"/>
      <c r="BC42" s="276"/>
      <c r="BD42" s="277"/>
      <c r="BE42" s="277"/>
      <c r="BF42" s="627"/>
      <c r="BG42" s="377">
        <v>0</v>
      </c>
      <c r="BH42" s="271"/>
      <c r="BI42" s="271"/>
      <c r="BJ42" s="272"/>
      <c r="BK42" s="278"/>
      <c r="BL42" s="279"/>
    </row>
    <row r="43" spans="1:64">
      <c r="A43" s="20">
        <v>39</v>
      </c>
      <c r="B43" s="14" t="s">
        <v>175</v>
      </c>
      <c r="C43" s="328"/>
      <c r="D43" s="456"/>
      <c r="E43" s="3"/>
      <c r="F43" s="3"/>
      <c r="G43" s="2"/>
      <c r="H43" s="257"/>
      <c r="I43" s="250"/>
      <c r="J43" s="139"/>
      <c r="K43" s="3"/>
      <c r="L43" s="2"/>
      <c r="M43" s="385"/>
      <c r="N43" s="472"/>
      <c r="O43" s="3"/>
      <c r="P43" s="3"/>
      <c r="Q43" s="2"/>
      <c r="R43" s="254"/>
      <c r="S43" s="250"/>
      <c r="T43" s="3"/>
      <c r="U43" s="3"/>
      <c r="V43" s="2"/>
      <c r="W43" s="257"/>
      <c r="X43" s="250"/>
      <c r="Y43" s="3"/>
      <c r="Z43" s="3"/>
      <c r="AA43" s="2"/>
      <c r="AB43" s="257"/>
      <c r="AC43" s="250"/>
      <c r="AD43" s="3"/>
      <c r="AE43" s="3"/>
      <c r="AF43" s="2"/>
      <c r="AG43" s="257"/>
      <c r="AH43" s="250"/>
      <c r="AI43" s="3"/>
      <c r="AJ43" s="3"/>
      <c r="AK43" s="2"/>
      <c r="AL43" s="257"/>
      <c r="AM43" s="250"/>
      <c r="AN43" s="3"/>
      <c r="AO43" s="3"/>
      <c r="AP43" s="2"/>
      <c r="AQ43" s="477"/>
      <c r="AR43" s="4"/>
      <c r="AS43" s="3"/>
      <c r="AT43" s="3"/>
      <c r="AU43" s="2"/>
      <c r="AV43" s="481"/>
      <c r="AW43" s="490"/>
      <c r="AX43" s="3"/>
      <c r="AY43" s="3"/>
      <c r="AZ43" s="2"/>
      <c r="BA43" s="257"/>
      <c r="BB43" s="250"/>
      <c r="BC43" s="264"/>
      <c r="BD43" s="4"/>
      <c r="BE43" s="4"/>
      <c r="BF43" s="348">
        <f t="shared" si="0"/>
        <v>0</v>
      </c>
      <c r="BG43" s="235">
        <v>0</v>
      </c>
      <c r="BH43" s="3"/>
      <c r="BI43" s="3"/>
      <c r="BJ43" s="2"/>
      <c r="BK43" s="5"/>
      <c r="BL43" s="141"/>
    </row>
    <row r="44" spans="1:64">
      <c r="A44" s="20">
        <v>40</v>
      </c>
      <c r="B44" s="14" t="s">
        <v>60</v>
      </c>
      <c r="C44" s="328"/>
      <c r="D44" s="456">
        <v>1</v>
      </c>
      <c r="E44" s="3"/>
      <c r="F44" s="3"/>
      <c r="G44" s="2">
        <v>1</v>
      </c>
      <c r="H44" s="257"/>
      <c r="I44" s="250"/>
      <c r="J44" s="139"/>
      <c r="K44" s="3"/>
      <c r="L44" s="2"/>
      <c r="M44" s="385"/>
      <c r="N44" s="472"/>
      <c r="O44" s="3"/>
      <c r="P44" s="3"/>
      <c r="Q44" s="2"/>
      <c r="R44" s="254"/>
      <c r="S44" s="250">
        <v>1</v>
      </c>
      <c r="T44" s="3"/>
      <c r="U44" s="3"/>
      <c r="V44" s="2"/>
      <c r="W44" s="257"/>
      <c r="X44" s="250"/>
      <c r="Y44" s="3"/>
      <c r="Z44" s="3"/>
      <c r="AA44" s="2"/>
      <c r="AB44" s="257"/>
      <c r="AC44" s="250"/>
      <c r="AD44" s="3"/>
      <c r="AE44" s="3"/>
      <c r="AF44" s="2"/>
      <c r="AG44" s="257"/>
      <c r="AH44" s="250"/>
      <c r="AI44" s="3"/>
      <c r="AJ44" s="3"/>
      <c r="AK44" s="2"/>
      <c r="AL44" s="257"/>
      <c r="AM44" s="250"/>
      <c r="AN44" s="3"/>
      <c r="AO44" s="3"/>
      <c r="AP44" s="2"/>
      <c r="AQ44" s="477"/>
      <c r="AR44" s="4"/>
      <c r="AS44" s="3"/>
      <c r="AT44" s="3"/>
      <c r="AU44" s="2"/>
      <c r="AV44" s="481"/>
      <c r="AW44" s="490"/>
      <c r="AX44" s="3"/>
      <c r="AY44" s="3"/>
      <c r="AZ44" s="2"/>
      <c r="BA44" s="257"/>
      <c r="BB44" s="250"/>
      <c r="BC44" s="264"/>
      <c r="BD44" s="4"/>
      <c r="BE44" s="4"/>
      <c r="BF44" s="348">
        <f t="shared" si="0"/>
        <v>0</v>
      </c>
      <c r="BG44" s="235">
        <v>2</v>
      </c>
      <c r="BH44" s="3"/>
      <c r="BI44" s="3"/>
      <c r="BJ44" s="2">
        <v>1</v>
      </c>
      <c r="BK44" s="5">
        <v>1</v>
      </c>
      <c r="BL44" s="141"/>
    </row>
    <row r="45" spans="1:64">
      <c r="A45" s="20">
        <v>41</v>
      </c>
      <c r="B45" s="14" t="s">
        <v>61</v>
      </c>
      <c r="C45" s="328">
        <v>1</v>
      </c>
      <c r="D45" s="456">
        <v>1</v>
      </c>
      <c r="E45" s="3"/>
      <c r="F45" s="3"/>
      <c r="G45" s="2"/>
      <c r="H45" s="257"/>
      <c r="I45" s="250"/>
      <c r="J45" s="139"/>
      <c r="K45" s="3"/>
      <c r="L45" s="2"/>
      <c r="M45" s="385"/>
      <c r="N45" s="472"/>
      <c r="O45" s="3"/>
      <c r="P45" s="3"/>
      <c r="Q45" s="2"/>
      <c r="R45" s="254"/>
      <c r="S45" s="250"/>
      <c r="T45" s="3"/>
      <c r="U45" s="3"/>
      <c r="V45" s="2"/>
      <c r="W45" s="257"/>
      <c r="X45" s="250"/>
      <c r="Y45" s="3"/>
      <c r="Z45" s="3"/>
      <c r="AA45" s="2"/>
      <c r="AB45" s="257"/>
      <c r="AC45" s="250"/>
      <c r="AD45" s="3"/>
      <c r="AE45" s="3"/>
      <c r="AF45" s="2"/>
      <c r="AG45" s="257"/>
      <c r="AH45" s="250"/>
      <c r="AI45" s="3"/>
      <c r="AJ45" s="3"/>
      <c r="AK45" s="2"/>
      <c r="AL45" s="257"/>
      <c r="AM45" s="250"/>
      <c r="AN45" s="3"/>
      <c r="AO45" s="3"/>
      <c r="AP45" s="2"/>
      <c r="AQ45" s="477"/>
      <c r="AR45" s="4"/>
      <c r="AS45" s="3"/>
      <c r="AT45" s="3"/>
      <c r="AU45" s="2"/>
      <c r="AV45" s="481"/>
      <c r="AW45" s="490"/>
      <c r="AX45" s="3"/>
      <c r="AY45" s="3"/>
      <c r="AZ45" s="2"/>
      <c r="BA45" s="257"/>
      <c r="BB45" s="250"/>
      <c r="BC45" s="264"/>
      <c r="BD45" s="4"/>
      <c r="BE45" s="4"/>
      <c r="BF45" s="348">
        <f t="shared" si="0"/>
        <v>1</v>
      </c>
      <c r="BG45" s="235">
        <v>1</v>
      </c>
      <c r="BH45" s="3"/>
      <c r="BI45" s="3"/>
      <c r="BJ45" s="2"/>
      <c r="BK45" s="5"/>
      <c r="BL45" s="141"/>
    </row>
    <row r="46" spans="1:64">
      <c r="A46" s="20">
        <v>42</v>
      </c>
      <c r="B46" s="14" t="s">
        <v>62</v>
      </c>
      <c r="C46" s="328"/>
      <c r="D46" s="456"/>
      <c r="E46" s="3"/>
      <c r="F46" s="3"/>
      <c r="G46" s="2"/>
      <c r="H46" s="257"/>
      <c r="I46" s="250"/>
      <c r="J46" s="139"/>
      <c r="K46" s="3"/>
      <c r="L46" s="2"/>
      <c r="M46" s="385"/>
      <c r="N46" s="472"/>
      <c r="O46" s="3"/>
      <c r="P46" s="3"/>
      <c r="Q46" s="2"/>
      <c r="R46" s="254"/>
      <c r="S46" s="250"/>
      <c r="T46" s="3"/>
      <c r="U46" s="3"/>
      <c r="V46" s="2"/>
      <c r="W46" s="257"/>
      <c r="X46" s="250"/>
      <c r="Y46" s="3"/>
      <c r="Z46" s="3"/>
      <c r="AA46" s="2"/>
      <c r="AB46" s="257"/>
      <c r="AC46" s="250"/>
      <c r="AD46" s="3"/>
      <c r="AE46" s="3"/>
      <c r="AF46" s="2"/>
      <c r="AG46" s="257"/>
      <c r="AH46" s="250"/>
      <c r="AI46" s="3"/>
      <c r="AJ46" s="3"/>
      <c r="AK46" s="2"/>
      <c r="AL46" s="257"/>
      <c r="AM46" s="250"/>
      <c r="AN46" s="3"/>
      <c r="AO46" s="3"/>
      <c r="AP46" s="2"/>
      <c r="AQ46" s="477"/>
      <c r="AR46" s="4"/>
      <c r="AS46" s="3"/>
      <c r="AT46" s="3"/>
      <c r="AU46" s="2"/>
      <c r="AV46" s="481"/>
      <c r="AW46" s="490"/>
      <c r="AX46" s="3"/>
      <c r="AY46" s="3"/>
      <c r="AZ46" s="2"/>
      <c r="BA46" s="257"/>
      <c r="BB46" s="250"/>
      <c r="BC46" s="264"/>
      <c r="BD46" s="4"/>
      <c r="BE46" s="4"/>
      <c r="BF46" s="348">
        <f t="shared" si="0"/>
        <v>0</v>
      </c>
      <c r="BG46" s="235">
        <v>0</v>
      </c>
      <c r="BH46" s="3"/>
      <c r="BI46" s="3"/>
      <c r="BJ46" s="2"/>
      <c r="BK46" s="5"/>
      <c r="BL46" s="141"/>
    </row>
    <row r="47" spans="1:64">
      <c r="A47" s="20">
        <v>43</v>
      </c>
      <c r="B47" s="14" t="s">
        <v>63</v>
      </c>
      <c r="C47" s="328">
        <v>1</v>
      </c>
      <c r="D47" s="456"/>
      <c r="E47" s="3"/>
      <c r="F47" s="3"/>
      <c r="G47" s="2"/>
      <c r="H47" s="257"/>
      <c r="I47" s="250"/>
      <c r="J47" s="139"/>
      <c r="K47" s="3"/>
      <c r="L47" s="2"/>
      <c r="M47" s="385"/>
      <c r="N47" s="472"/>
      <c r="O47" s="3"/>
      <c r="P47" s="3"/>
      <c r="Q47" s="2"/>
      <c r="R47" s="254"/>
      <c r="S47" s="250"/>
      <c r="T47" s="3"/>
      <c r="U47" s="3"/>
      <c r="V47" s="2"/>
      <c r="W47" s="257"/>
      <c r="X47" s="250"/>
      <c r="Y47" s="3"/>
      <c r="Z47" s="3"/>
      <c r="AA47" s="2"/>
      <c r="AB47" s="257"/>
      <c r="AC47" s="250"/>
      <c r="AD47" s="3"/>
      <c r="AE47" s="3"/>
      <c r="AF47" s="2"/>
      <c r="AG47" s="257"/>
      <c r="AH47" s="250"/>
      <c r="AI47" s="3"/>
      <c r="AJ47" s="3"/>
      <c r="AK47" s="2"/>
      <c r="AL47" s="257"/>
      <c r="AM47" s="250"/>
      <c r="AN47" s="3"/>
      <c r="AO47" s="3"/>
      <c r="AP47" s="2"/>
      <c r="AQ47" s="477"/>
      <c r="AR47" s="4"/>
      <c r="AS47" s="3"/>
      <c r="AT47" s="3"/>
      <c r="AU47" s="2"/>
      <c r="AV47" s="481"/>
      <c r="AW47" s="490"/>
      <c r="AX47" s="3"/>
      <c r="AY47" s="3"/>
      <c r="AZ47" s="2"/>
      <c r="BA47" s="257"/>
      <c r="BB47" s="250"/>
      <c r="BC47" s="264"/>
      <c r="BD47" s="4"/>
      <c r="BE47" s="4"/>
      <c r="BF47" s="348">
        <f t="shared" si="0"/>
        <v>1</v>
      </c>
      <c r="BG47" s="235">
        <v>0</v>
      </c>
      <c r="BH47" s="3"/>
      <c r="BI47" s="3"/>
      <c r="BJ47" s="2"/>
      <c r="BK47" s="5"/>
      <c r="BL47" s="141"/>
    </row>
    <row r="48" spans="1:64">
      <c r="A48" s="20">
        <v>44</v>
      </c>
      <c r="B48" s="14" t="s">
        <v>64</v>
      </c>
      <c r="C48" s="328"/>
      <c r="D48" s="456"/>
      <c r="E48" s="3"/>
      <c r="F48" s="3"/>
      <c r="G48" s="2"/>
      <c r="H48" s="257"/>
      <c r="I48" s="250"/>
      <c r="J48" s="139"/>
      <c r="K48" s="3"/>
      <c r="L48" s="2"/>
      <c r="M48" s="385"/>
      <c r="N48" s="472"/>
      <c r="O48" s="3"/>
      <c r="P48" s="3"/>
      <c r="Q48" s="2"/>
      <c r="R48" s="254"/>
      <c r="S48" s="250"/>
      <c r="T48" s="3"/>
      <c r="U48" s="3"/>
      <c r="V48" s="2"/>
      <c r="W48" s="257"/>
      <c r="X48" s="250"/>
      <c r="Y48" s="3"/>
      <c r="Z48" s="3"/>
      <c r="AA48" s="2"/>
      <c r="AB48" s="257"/>
      <c r="AC48" s="250"/>
      <c r="AD48" s="3"/>
      <c r="AE48" s="3"/>
      <c r="AF48" s="2"/>
      <c r="AG48" s="257"/>
      <c r="AH48" s="250"/>
      <c r="AI48" s="3"/>
      <c r="AJ48" s="3"/>
      <c r="AK48" s="2"/>
      <c r="AL48" s="257"/>
      <c r="AM48" s="250"/>
      <c r="AN48" s="3"/>
      <c r="AO48" s="3"/>
      <c r="AP48" s="2"/>
      <c r="AQ48" s="477"/>
      <c r="AR48" s="4"/>
      <c r="AS48" s="3"/>
      <c r="AT48" s="3"/>
      <c r="AU48" s="2"/>
      <c r="AV48" s="481"/>
      <c r="AW48" s="490"/>
      <c r="AX48" s="3"/>
      <c r="AY48" s="3"/>
      <c r="AZ48" s="2"/>
      <c r="BA48" s="257"/>
      <c r="BB48" s="250"/>
      <c r="BC48" s="264"/>
      <c r="BD48" s="4"/>
      <c r="BE48" s="4"/>
      <c r="BF48" s="348">
        <f t="shared" si="0"/>
        <v>0</v>
      </c>
      <c r="BG48" s="235">
        <v>0</v>
      </c>
      <c r="BH48" s="3"/>
      <c r="BI48" s="3"/>
      <c r="BJ48" s="2"/>
      <c r="BK48" s="5"/>
      <c r="BL48" s="141">
        <v>1</v>
      </c>
    </row>
    <row r="49" spans="1:64">
      <c r="A49" s="20">
        <v>45</v>
      </c>
      <c r="B49" s="14" t="s">
        <v>65</v>
      </c>
      <c r="C49" s="328"/>
      <c r="D49" s="456"/>
      <c r="E49" s="3"/>
      <c r="F49" s="3"/>
      <c r="G49" s="2"/>
      <c r="H49" s="257"/>
      <c r="I49" s="250"/>
      <c r="J49" s="139"/>
      <c r="K49" s="3"/>
      <c r="L49" s="2"/>
      <c r="M49" s="385"/>
      <c r="N49" s="472"/>
      <c r="O49" s="3"/>
      <c r="P49" s="3"/>
      <c r="Q49" s="2"/>
      <c r="R49" s="254"/>
      <c r="S49" s="250"/>
      <c r="T49" s="3"/>
      <c r="U49" s="3"/>
      <c r="V49" s="2"/>
      <c r="W49" s="257"/>
      <c r="X49" s="250"/>
      <c r="Y49" s="3"/>
      <c r="Z49" s="3"/>
      <c r="AA49" s="2"/>
      <c r="AB49" s="257"/>
      <c r="AC49" s="250"/>
      <c r="AD49" s="3"/>
      <c r="AE49" s="3"/>
      <c r="AF49" s="2"/>
      <c r="AG49" s="257"/>
      <c r="AH49" s="250"/>
      <c r="AI49" s="3"/>
      <c r="AJ49" s="3"/>
      <c r="AK49" s="2"/>
      <c r="AL49" s="257"/>
      <c r="AM49" s="250"/>
      <c r="AN49" s="3"/>
      <c r="AO49" s="3"/>
      <c r="AP49" s="2"/>
      <c r="AQ49" s="477"/>
      <c r="AR49" s="4"/>
      <c r="AS49" s="3"/>
      <c r="AT49" s="3"/>
      <c r="AU49" s="2"/>
      <c r="AV49" s="481"/>
      <c r="AW49" s="490"/>
      <c r="AX49" s="3"/>
      <c r="AY49" s="3"/>
      <c r="AZ49" s="2"/>
      <c r="BA49" s="257"/>
      <c r="BB49" s="250"/>
      <c r="BC49" s="264"/>
      <c r="BD49" s="4"/>
      <c r="BE49" s="4"/>
      <c r="BF49" s="348">
        <f t="shared" si="0"/>
        <v>0</v>
      </c>
      <c r="BG49" s="235">
        <v>0</v>
      </c>
      <c r="BH49" s="3"/>
      <c r="BI49" s="3"/>
      <c r="BJ49" s="2"/>
      <c r="BK49" s="5"/>
      <c r="BL49" s="141"/>
    </row>
    <row r="50" spans="1:64" s="280" customFormat="1">
      <c r="A50" s="269"/>
      <c r="B50" s="270" t="s">
        <v>66</v>
      </c>
      <c r="C50" s="332"/>
      <c r="D50" s="455"/>
      <c r="E50" s="271"/>
      <c r="F50" s="271"/>
      <c r="G50" s="272"/>
      <c r="H50" s="275"/>
      <c r="I50" s="273"/>
      <c r="J50" s="274"/>
      <c r="K50" s="271"/>
      <c r="L50" s="272"/>
      <c r="M50" s="500"/>
      <c r="N50" s="501"/>
      <c r="O50" s="271"/>
      <c r="P50" s="271"/>
      <c r="Q50" s="272"/>
      <c r="R50" s="273"/>
      <c r="S50" s="273"/>
      <c r="T50" s="271"/>
      <c r="U50" s="271"/>
      <c r="V50" s="272"/>
      <c r="W50" s="275"/>
      <c r="X50" s="273"/>
      <c r="Y50" s="271"/>
      <c r="Z50" s="271"/>
      <c r="AA50" s="272"/>
      <c r="AB50" s="275"/>
      <c r="AC50" s="273"/>
      <c r="AD50" s="271"/>
      <c r="AE50" s="271"/>
      <c r="AF50" s="272"/>
      <c r="AG50" s="275"/>
      <c r="AH50" s="273"/>
      <c r="AI50" s="271"/>
      <c r="AJ50" s="271"/>
      <c r="AK50" s="272"/>
      <c r="AL50" s="275"/>
      <c r="AM50" s="273"/>
      <c r="AN50" s="271"/>
      <c r="AO50" s="271"/>
      <c r="AP50" s="272"/>
      <c r="AQ50" s="479"/>
      <c r="AR50" s="277"/>
      <c r="AS50" s="271"/>
      <c r="AT50" s="271"/>
      <c r="AU50" s="272"/>
      <c r="AV50" s="483"/>
      <c r="AW50" s="502"/>
      <c r="AX50" s="271"/>
      <c r="AY50" s="271"/>
      <c r="AZ50" s="272"/>
      <c r="BA50" s="275"/>
      <c r="BB50" s="273"/>
      <c r="BC50" s="276"/>
      <c r="BD50" s="277"/>
      <c r="BE50" s="277"/>
      <c r="BF50" s="627"/>
      <c r="BG50" s="377">
        <v>0</v>
      </c>
      <c r="BH50" s="271"/>
      <c r="BI50" s="271"/>
      <c r="BJ50" s="272"/>
      <c r="BK50" s="278"/>
      <c r="BL50" s="279"/>
    </row>
    <row r="51" spans="1:64">
      <c r="A51" s="20">
        <v>46</v>
      </c>
      <c r="B51" s="14" t="s">
        <v>67</v>
      </c>
      <c r="C51" s="328"/>
      <c r="D51" s="456"/>
      <c r="E51" s="3"/>
      <c r="F51" s="3"/>
      <c r="G51" s="2"/>
      <c r="H51" s="257"/>
      <c r="I51" s="250"/>
      <c r="J51" s="139"/>
      <c r="K51" s="3"/>
      <c r="L51" s="2"/>
      <c r="M51" s="385"/>
      <c r="N51" s="472">
        <v>1</v>
      </c>
      <c r="O51" s="3"/>
      <c r="P51" s="3"/>
      <c r="Q51" s="2"/>
      <c r="R51" s="254"/>
      <c r="S51" s="250"/>
      <c r="T51" s="3"/>
      <c r="U51" s="3"/>
      <c r="V51" s="2"/>
      <c r="W51" s="257"/>
      <c r="X51" s="250"/>
      <c r="Y51" s="3"/>
      <c r="Z51" s="3"/>
      <c r="AA51" s="2"/>
      <c r="AB51" s="257"/>
      <c r="AC51" s="250"/>
      <c r="AD51" s="3"/>
      <c r="AE51" s="3"/>
      <c r="AF51" s="2"/>
      <c r="AG51" s="257"/>
      <c r="AH51" s="250"/>
      <c r="AI51" s="3"/>
      <c r="AJ51" s="3"/>
      <c r="AK51" s="2"/>
      <c r="AL51" s="257"/>
      <c r="AM51" s="250"/>
      <c r="AN51" s="3"/>
      <c r="AO51" s="3"/>
      <c r="AP51" s="2"/>
      <c r="AQ51" s="477"/>
      <c r="AR51" s="4"/>
      <c r="AS51" s="3"/>
      <c r="AT51" s="3"/>
      <c r="AU51" s="2"/>
      <c r="AV51" s="481"/>
      <c r="AW51" s="490"/>
      <c r="AX51" s="3"/>
      <c r="AY51" s="3"/>
      <c r="AZ51" s="2"/>
      <c r="BA51" s="257"/>
      <c r="BB51" s="250"/>
      <c r="BC51" s="264"/>
      <c r="BD51" s="4"/>
      <c r="BE51" s="4"/>
      <c r="BF51" s="348">
        <f t="shared" si="0"/>
        <v>0</v>
      </c>
      <c r="BG51" s="235">
        <v>1</v>
      </c>
      <c r="BH51" s="3"/>
      <c r="BI51" s="3"/>
      <c r="BJ51" s="2"/>
      <c r="BK51" s="5"/>
      <c r="BL51" s="141"/>
    </row>
    <row r="52" spans="1:64">
      <c r="A52" s="20">
        <v>47</v>
      </c>
      <c r="B52" s="14" t="s">
        <v>68</v>
      </c>
      <c r="C52" s="328"/>
      <c r="D52" s="456"/>
      <c r="E52" s="3"/>
      <c r="F52" s="3"/>
      <c r="G52" s="2"/>
      <c r="H52" s="257"/>
      <c r="I52" s="250"/>
      <c r="J52" s="139"/>
      <c r="K52" s="3"/>
      <c r="L52" s="2"/>
      <c r="M52" s="385"/>
      <c r="N52" s="472"/>
      <c r="O52" s="3"/>
      <c r="P52" s="3"/>
      <c r="Q52" s="2"/>
      <c r="R52" s="254"/>
      <c r="S52" s="250"/>
      <c r="T52" s="3"/>
      <c r="U52" s="3"/>
      <c r="V52" s="2"/>
      <c r="W52" s="257"/>
      <c r="X52" s="250"/>
      <c r="Y52" s="3"/>
      <c r="Z52" s="3"/>
      <c r="AA52" s="2"/>
      <c r="AB52" s="257"/>
      <c r="AC52" s="250"/>
      <c r="AD52" s="3"/>
      <c r="AE52" s="3"/>
      <c r="AF52" s="2"/>
      <c r="AG52" s="257"/>
      <c r="AH52" s="250"/>
      <c r="AI52" s="3"/>
      <c r="AJ52" s="3"/>
      <c r="AK52" s="2"/>
      <c r="AL52" s="257"/>
      <c r="AM52" s="250"/>
      <c r="AN52" s="3"/>
      <c r="AO52" s="3"/>
      <c r="AP52" s="2"/>
      <c r="AQ52" s="477"/>
      <c r="AR52" s="4"/>
      <c r="AS52" s="3"/>
      <c r="AT52" s="3"/>
      <c r="AU52" s="2"/>
      <c r="AV52" s="481"/>
      <c r="AW52" s="490"/>
      <c r="AX52" s="3"/>
      <c r="AY52" s="3"/>
      <c r="AZ52" s="2"/>
      <c r="BA52" s="257"/>
      <c r="BB52" s="250"/>
      <c r="BC52" s="264"/>
      <c r="BD52" s="4"/>
      <c r="BE52" s="4"/>
      <c r="BF52" s="348">
        <f t="shared" si="0"/>
        <v>0</v>
      </c>
      <c r="BG52" s="235">
        <v>0</v>
      </c>
      <c r="BH52" s="3"/>
      <c r="BI52" s="3"/>
      <c r="BJ52" s="2"/>
      <c r="BK52" s="5"/>
      <c r="BL52" s="141"/>
    </row>
    <row r="53" spans="1:64">
      <c r="A53" s="20">
        <v>48</v>
      </c>
      <c r="B53" s="14" t="s">
        <v>69</v>
      </c>
      <c r="C53" s="328"/>
      <c r="D53" s="456"/>
      <c r="E53" s="3"/>
      <c r="F53" s="3"/>
      <c r="G53" s="2"/>
      <c r="H53" s="257"/>
      <c r="I53" s="250"/>
      <c r="J53" s="139"/>
      <c r="K53" s="3"/>
      <c r="L53" s="2"/>
      <c r="M53" s="385"/>
      <c r="N53" s="472"/>
      <c r="O53" s="3"/>
      <c r="P53" s="3"/>
      <c r="Q53" s="2"/>
      <c r="R53" s="254"/>
      <c r="S53" s="250"/>
      <c r="T53" s="3"/>
      <c r="U53" s="3"/>
      <c r="V53" s="2"/>
      <c r="W53" s="257"/>
      <c r="X53" s="250"/>
      <c r="Y53" s="3"/>
      <c r="Z53" s="3"/>
      <c r="AA53" s="2"/>
      <c r="AB53" s="257"/>
      <c r="AC53" s="250"/>
      <c r="AD53" s="3"/>
      <c r="AE53" s="3"/>
      <c r="AF53" s="2"/>
      <c r="AG53" s="257"/>
      <c r="AH53" s="250"/>
      <c r="AI53" s="3"/>
      <c r="AJ53" s="3"/>
      <c r="AK53" s="2"/>
      <c r="AL53" s="257"/>
      <c r="AM53" s="250"/>
      <c r="AN53" s="3"/>
      <c r="AO53" s="3"/>
      <c r="AP53" s="2"/>
      <c r="AQ53" s="477"/>
      <c r="AR53" s="4"/>
      <c r="AS53" s="3"/>
      <c r="AT53" s="3"/>
      <c r="AU53" s="2"/>
      <c r="AV53" s="481"/>
      <c r="AW53" s="490"/>
      <c r="AX53" s="3"/>
      <c r="AY53" s="3"/>
      <c r="AZ53" s="2"/>
      <c r="BA53" s="257"/>
      <c r="BB53" s="250"/>
      <c r="BC53" s="264"/>
      <c r="BD53" s="4"/>
      <c r="BE53" s="4"/>
      <c r="BF53" s="348">
        <f t="shared" si="0"/>
        <v>0</v>
      </c>
      <c r="BG53" s="235">
        <v>0</v>
      </c>
      <c r="BH53" s="3"/>
      <c r="BI53" s="3"/>
      <c r="BJ53" s="2"/>
      <c r="BK53" s="5"/>
      <c r="BL53" s="141"/>
    </row>
    <row r="54" spans="1:64">
      <c r="A54" s="20">
        <v>49</v>
      </c>
      <c r="B54" s="14" t="s">
        <v>70</v>
      </c>
      <c r="C54" s="328"/>
      <c r="D54" s="456"/>
      <c r="E54" s="3"/>
      <c r="F54" s="3"/>
      <c r="G54" s="2"/>
      <c r="H54" s="257"/>
      <c r="I54" s="250"/>
      <c r="J54" s="139"/>
      <c r="K54" s="3"/>
      <c r="L54" s="2"/>
      <c r="M54" s="385"/>
      <c r="N54" s="472"/>
      <c r="O54" s="3"/>
      <c r="P54" s="3"/>
      <c r="Q54" s="2"/>
      <c r="R54" s="254"/>
      <c r="S54" s="250"/>
      <c r="T54" s="3"/>
      <c r="U54" s="3"/>
      <c r="V54" s="2"/>
      <c r="W54" s="257"/>
      <c r="X54" s="250"/>
      <c r="Y54" s="3"/>
      <c r="Z54" s="3"/>
      <c r="AA54" s="2"/>
      <c r="AB54" s="257"/>
      <c r="AC54" s="250"/>
      <c r="AD54" s="3"/>
      <c r="AE54" s="3"/>
      <c r="AF54" s="2"/>
      <c r="AG54" s="257"/>
      <c r="AH54" s="250"/>
      <c r="AI54" s="3"/>
      <c r="AJ54" s="3"/>
      <c r="AK54" s="2"/>
      <c r="AL54" s="257"/>
      <c r="AM54" s="250"/>
      <c r="AN54" s="3"/>
      <c r="AO54" s="3"/>
      <c r="AP54" s="2"/>
      <c r="AQ54" s="477"/>
      <c r="AR54" s="4"/>
      <c r="AS54" s="3"/>
      <c r="AT54" s="3"/>
      <c r="AU54" s="2"/>
      <c r="AV54" s="481"/>
      <c r="AW54" s="490"/>
      <c r="AX54" s="3"/>
      <c r="AY54" s="3"/>
      <c r="AZ54" s="2"/>
      <c r="BA54" s="257"/>
      <c r="BB54" s="250"/>
      <c r="BC54" s="264"/>
      <c r="BD54" s="4"/>
      <c r="BE54" s="4"/>
      <c r="BF54" s="348">
        <f t="shared" si="0"/>
        <v>0</v>
      </c>
      <c r="BG54" s="235">
        <v>0</v>
      </c>
      <c r="BH54" s="3"/>
      <c r="BI54" s="3"/>
      <c r="BJ54" s="2"/>
      <c r="BK54" s="5"/>
      <c r="BL54" s="141"/>
    </row>
    <row r="55" spans="1:64">
      <c r="A55" s="20">
        <v>50</v>
      </c>
      <c r="B55" s="14" t="s">
        <v>71</v>
      </c>
      <c r="C55" s="328"/>
      <c r="D55" s="456"/>
      <c r="E55" s="3"/>
      <c r="F55" s="3">
        <v>1</v>
      </c>
      <c r="G55" s="2"/>
      <c r="H55" s="257"/>
      <c r="I55" s="250"/>
      <c r="J55" s="139"/>
      <c r="K55" s="3"/>
      <c r="L55" s="2"/>
      <c r="M55" s="385"/>
      <c r="N55" s="472"/>
      <c r="O55" s="3"/>
      <c r="P55" s="3">
        <v>1</v>
      </c>
      <c r="Q55" s="2"/>
      <c r="R55" s="254"/>
      <c r="S55" s="250"/>
      <c r="T55" s="3"/>
      <c r="U55" s="3">
        <v>1</v>
      </c>
      <c r="V55" s="2"/>
      <c r="W55" s="257"/>
      <c r="X55" s="250"/>
      <c r="Y55" s="3"/>
      <c r="Z55" s="3"/>
      <c r="AA55" s="2"/>
      <c r="AB55" s="257"/>
      <c r="AC55" s="250"/>
      <c r="AD55" s="3"/>
      <c r="AE55" s="3"/>
      <c r="AF55" s="2"/>
      <c r="AG55" s="257"/>
      <c r="AH55" s="250"/>
      <c r="AI55" s="3"/>
      <c r="AJ55" s="3"/>
      <c r="AK55" s="2"/>
      <c r="AL55" s="257"/>
      <c r="AM55" s="250">
        <v>1</v>
      </c>
      <c r="AN55" s="3"/>
      <c r="AO55" s="3"/>
      <c r="AP55" s="2"/>
      <c r="AQ55" s="477"/>
      <c r="AR55" s="4"/>
      <c r="AS55" s="3"/>
      <c r="AT55" s="3"/>
      <c r="AU55" s="2"/>
      <c r="AV55" s="481"/>
      <c r="AW55" s="490"/>
      <c r="AX55" s="3"/>
      <c r="AY55" s="3"/>
      <c r="AZ55" s="2"/>
      <c r="BA55" s="257"/>
      <c r="BB55" s="250"/>
      <c r="BC55" s="264"/>
      <c r="BD55" s="4"/>
      <c r="BE55" s="4"/>
      <c r="BF55" s="348">
        <f t="shared" si="0"/>
        <v>0</v>
      </c>
      <c r="BG55" s="235">
        <v>1</v>
      </c>
      <c r="BH55" s="3"/>
      <c r="BI55" s="3">
        <v>3</v>
      </c>
      <c r="BJ55" s="2"/>
      <c r="BK55" s="5">
        <v>1</v>
      </c>
      <c r="BL55" s="141"/>
    </row>
    <row r="56" spans="1:64">
      <c r="A56" s="20">
        <v>51</v>
      </c>
      <c r="B56" s="14" t="s">
        <v>72</v>
      </c>
      <c r="C56" s="328">
        <v>1</v>
      </c>
      <c r="D56" s="456">
        <v>1</v>
      </c>
      <c r="E56" s="3"/>
      <c r="F56" s="3">
        <v>3</v>
      </c>
      <c r="G56" s="2"/>
      <c r="H56" s="257"/>
      <c r="I56" s="250"/>
      <c r="J56" s="139"/>
      <c r="K56" s="3">
        <v>1</v>
      </c>
      <c r="L56" s="2"/>
      <c r="M56" s="385"/>
      <c r="N56" s="472"/>
      <c r="O56" s="3"/>
      <c r="P56" s="3"/>
      <c r="Q56" s="2"/>
      <c r="R56" s="254"/>
      <c r="S56" s="250"/>
      <c r="T56" s="3"/>
      <c r="U56" s="3"/>
      <c r="V56" s="2"/>
      <c r="W56" s="257"/>
      <c r="X56" s="250"/>
      <c r="Y56" s="3">
        <v>1</v>
      </c>
      <c r="Z56" s="3">
        <v>1</v>
      </c>
      <c r="AA56" s="2"/>
      <c r="AB56" s="257"/>
      <c r="AC56" s="250"/>
      <c r="AD56" s="3"/>
      <c r="AE56" s="3"/>
      <c r="AF56" s="2"/>
      <c r="AG56" s="257"/>
      <c r="AH56" s="250"/>
      <c r="AI56" s="3"/>
      <c r="AJ56" s="3">
        <v>1</v>
      </c>
      <c r="AK56" s="2"/>
      <c r="AL56" s="257"/>
      <c r="AM56" s="250"/>
      <c r="AN56" s="3"/>
      <c r="AO56" s="3"/>
      <c r="AP56" s="2"/>
      <c r="AQ56" s="477"/>
      <c r="AR56" s="4"/>
      <c r="AS56" s="3"/>
      <c r="AT56" s="3"/>
      <c r="AU56" s="2"/>
      <c r="AV56" s="481"/>
      <c r="AW56" s="490"/>
      <c r="AX56" s="3"/>
      <c r="AY56" s="3"/>
      <c r="AZ56" s="2"/>
      <c r="BA56" s="257"/>
      <c r="BB56" s="250"/>
      <c r="BC56" s="264"/>
      <c r="BD56" s="4"/>
      <c r="BE56" s="4"/>
      <c r="BF56" s="348">
        <f t="shared" si="0"/>
        <v>1</v>
      </c>
      <c r="BG56" s="235">
        <v>1</v>
      </c>
      <c r="BH56" s="3">
        <f>SUM(E56,J56,O56,T56,Y56,AD56,AI56,AN56,AS56,AX56,BC56)</f>
        <v>1</v>
      </c>
      <c r="BI56" s="3">
        <v>6</v>
      </c>
      <c r="BJ56" s="2"/>
      <c r="BK56" s="5"/>
      <c r="BL56" s="141">
        <v>1</v>
      </c>
    </row>
    <row r="57" spans="1:64">
      <c r="A57" s="20">
        <v>52</v>
      </c>
      <c r="B57" s="14" t="s">
        <v>73</v>
      </c>
      <c r="C57" s="328"/>
      <c r="D57" s="456"/>
      <c r="E57" s="3"/>
      <c r="F57" s="3"/>
      <c r="G57" s="2"/>
      <c r="H57" s="257"/>
      <c r="I57" s="250"/>
      <c r="J57" s="139"/>
      <c r="K57" s="3"/>
      <c r="L57" s="2"/>
      <c r="M57" s="385"/>
      <c r="N57" s="472"/>
      <c r="O57" s="3"/>
      <c r="P57" s="3"/>
      <c r="Q57" s="2"/>
      <c r="R57" s="254"/>
      <c r="S57" s="250"/>
      <c r="T57" s="3"/>
      <c r="U57" s="3"/>
      <c r="V57" s="2"/>
      <c r="W57" s="257"/>
      <c r="X57" s="250"/>
      <c r="Y57" s="3"/>
      <c r="Z57" s="3"/>
      <c r="AA57" s="2"/>
      <c r="AB57" s="257"/>
      <c r="AC57" s="250"/>
      <c r="AD57" s="3"/>
      <c r="AE57" s="3"/>
      <c r="AF57" s="2"/>
      <c r="AG57" s="257"/>
      <c r="AH57" s="250"/>
      <c r="AI57" s="3"/>
      <c r="AJ57" s="3"/>
      <c r="AK57" s="2"/>
      <c r="AL57" s="257"/>
      <c r="AM57" s="250"/>
      <c r="AN57" s="3"/>
      <c r="AO57" s="3"/>
      <c r="AP57" s="2"/>
      <c r="AQ57" s="477"/>
      <c r="AR57" s="4"/>
      <c r="AS57" s="3"/>
      <c r="AT57" s="3"/>
      <c r="AU57" s="2"/>
      <c r="AV57" s="481"/>
      <c r="AW57" s="490"/>
      <c r="AX57" s="3"/>
      <c r="AY57" s="3"/>
      <c r="AZ57" s="2"/>
      <c r="BA57" s="257"/>
      <c r="BB57" s="250"/>
      <c r="BC57" s="264"/>
      <c r="BD57" s="4"/>
      <c r="BE57" s="4"/>
      <c r="BF57" s="348">
        <f t="shared" si="0"/>
        <v>0</v>
      </c>
      <c r="BG57" s="235">
        <v>0</v>
      </c>
      <c r="BH57" s="3"/>
      <c r="BI57" s="3"/>
      <c r="BJ57" s="2"/>
      <c r="BK57" s="5"/>
      <c r="BL57" s="141"/>
    </row>
    <row r="58" spans="1:64">
      <c r="A58" s="20">
        <v>53</v>
      </c>
      <c r="B58" s="14" t="s">
        <v>74</v>
      </c>
      <c r="C58" s="328"/>
      <c r="D58" s="456"/>
      <c r="E58" s="3">
        <v>1</v>
      </c>
      <c r="F58" s="3"/>
      <c r="G58" s="2"/>
      <c r="H58" s="257"/>
      <c r="I58" s="250"/>
      <c r="J58" s="139"/>
      <c r="K58" s="3"/>
      <c r="L58" s="2"/>
      <c r="M58" s="385"/>
      <c r="N58" s="472"/>
      <c r="O58" s="3"/>
      <c r="P58" s="3"/>
      <c r="Q58" s="2"/>
      <c r="R58" s="254"/>
      <c r="S58" s="250"/>
      <c r="T58" s="3"/>
      <c r="U58" s="3"/>
      <c r="V58" s="2"/>
      <c r="W58" s="257"/>
      <c r="X58" s="250"/>
      <c r="Y58" s="3"/>
      <c r="Z58" s="3"/>
      <c r="AA58" s="2"/>
      <c r="AB58" s="257"/>
      <c r="AC58" s="250"/>
      <c r="AD58" s="3"/>
      <c r="AE58" s="3"/>
      <c r="AF58" s="2"/>
      <c r="AG58" s="257"/>
      <c r="AH58" s="250"/>
      <c r="AI58" s="3"/>
      <c r="AJ58" s="3"/>
      <c r="AK58" s="2"/>
      <c r="AL58" s="257"/>
      <c r="AM58" s="250"/>
      <c r="AN58" s="3"/>
      <c r="AO58" s="3"/>
      <c r="AP58" s="2"/>
      <c r="AQ58" s="477"/>
      <c r="AR58" s="4"/>
      <c r="AS58" s="3"/>
      <c r="AT58" s="3"/>
      <c r="AU58" s="2"/>
      <c r="AV58" s="481"/>
      <c r="AW58" s="490"/>
      <c r="AX58" s="3"/>
      <c r="AY58" s="3"/>
      <c r="AZ58" s="2"/>
      <c r="BA58" s="257"/>
      <c r="BB58" s="250"/>
      <c r="BC58" s="264"/>
      <c r="BD58" s="4"/>
      <c r="BE58" s="4"/>
      <c r="BF58" s="348">
        <f t="shared" si="0"/>
        <v>0</v>
      </c>
      <c r="BG58" s="235">
        <v>0</v>
      </c>
      <c r="BH58" s="3">
        <f>SUM(E58,J58,O58,T58,Y58,AD58,AI58,AN58,AS58,AX58,BC58)</f>
        <v>1</v>
      </c>
      <c r="BI58" s="3"/>
      <c r="BJ58" s="2"/>
      <c r="BK58" s="5"/>
      <c r="BL58" s="141"/>
    </row>
    <row r="59" spans="1:64">
      <c r="A59" s="20">
        <v>54</v>
      </c>
      <c r="B59" s="14" t="s">
        <v>75</v>
      </c>
      <c r="C59" s="328"/>
      <c r="D59" s="456">
        <v>2</v>
      </c>
      <c r="E59" s="3"/>
      <c r="F59" s="3"/>
      <c r="G59" s="2"/>
      <c r="H59" s="257"/>
      <c r="I59" s="250"/>
      <c r="J59" s="139"/>
      <c r="K59" s="3"/>
      <c r="L59" s="2"/>
      <c r="M59" s="385"/>
      <c r="N59" s="472"/>
      <c r="O59" s="3"/>
      <c r="P59" s="3"/>
      <c r="Q59" s="2"/>
      <c r="R59" s="254"/>
      <c r="S59" s="250"/>
      <c r="T59" s="3"/>
      <c r="U59" s="3"/>
      <c r="V59" s="2">
        <v>1</v>
      </c>
      <c r="W59" s="257"/>
      <c r="X59" s="250"/>
      <c r="Y59" s="3"/>
      <c r="Z59" s="3"/>
      <c r="AA59" s="2"/>
      <c r="AB59" s="257"/>
      <c r="AC59" s="250"/>
      <c r="AD59" s="3"/>
      <c r="AE59" s="3"/>
      <c r="AF59" s="2"/>
      <c r="AG59" s="257"/>
      <c r="AH59" s="250"/>
      <c r="AI59" s="3"/>
      <c r="AJ59" s="3"/>
      <c r="AK59" s="2"/>
      <c r="AL59" s="257"/>
      <c r="AM59" s="250"/>
      <c r="AN59" s="3"/>
      <c r="AO59" s="3"/>
      <c r="AP59" s="2"/>
      <c r="AQ59" s="477"/>
      <c r="AR59" s="4"/>
      <c r="AS59" s="3"/>
      <c r="AT59" s="3"/>
      <c r="AU59" s="2"/>
      <c r="AV59" s="481"/>
      <c r="AW59" s="490"/>
      <c r="AX59" s="3"/>
      <c r="AY59" s="3"/>
      <c r="AZ59" s="2"/>
      <c r="BA59" s="257"/>
      <c r="BB59" s="250"/>
      <c r="BC59" s="264"/>
      <c r="BD59" s="4"/>
      <c r="BE59" s="4"/>
      <c r="BF59" s="348">
        <f t="shared" si="0"/>
        <v>0</v>
      </c>
      <c r="BG59" s="235">
        <v>2</v>
      </c>
      <c r="BH59" s="3"/>
      <c r="BI59" s="3"/>
      <c r="BJ59" s="2">
        <v>1</v>
      </c>
      <c r="BK59" s="5"/>
      <c r="BL59" s="141"/>
    </row>
    <row r="60" spans="1:64" s="280" customFormat="1">
      <c r="A60" s="269"/>
      <c r="B60" s="270" t="s">
        <v>76</v>
      </c>
      <c r="C60" s="332"/>
      <c r="D60" s="455"/>
      <c r="E60" s="271"/>
      <c r="F60" s="271"/>
      <c r="G60" s="272"/>
      <c r="H60" s="275"/>
      <c r="I60" s="273"/>
      <c r="J60" s="274"/>
      <c r="K60" s="271"/>
      <c r="L60" s="272"/>
      <c r="M60" s="500"/>
      <c r="N60" s="501"/>
      <c r="O60" s="271"/>
      <c r="P60" s="271"/>
      <c r="Q60" s="272"/>
      <c r="R60" s="273"/>
      <c r="S60" s="273"/>
      <c r="T60" s="271"/>
      <c r="U60" s="271"/>
      <c r="V60" s="272"/>
      <c r="W60" s="275"/>
      <c r="X60" s="273"/>
      <c r="Y60" s="271"/>
      <c r="Z60" s="271"/>
      <c r="AA60" s="272"/>
      <c r="AB60" s="275"/>
      <c r="AC60" s="273"/>
      <c r="AD60" s="271"/>
      <c r="AE60" s="271"/>
      <c r="AF60" s="272"/>
      <c r="AG60" s="275"/>
      <c r="AH60" s="273"/>
      <c r="AI60" s="271"/>
      <c r="AJ60" s="271"/>
      <c r="AK60" s="272"/>
      <c r="AL60" s="275"/>
      <c r="AM60" s="273"/>
      <c r="AN60" s="271"/>
      <c r="AO60" s="271"/>
      <c r="AP60" s="272"/>
      <c r="AQ60" s="479"/>
      <c r="AR60" s="277"/>
      <c r="AS60" s="271"/>
      <c r="AT60" s="271"/>
      <c r="AU60" s="272"/>
      <c r="AV60" s="483"/>
      <c r="AW60" s="502"/>
      <c r="AX60" s="271"/>
      <c r="AY60" s="271"/>
      <c r="AZ60" s="272"/>
      <c r="BA60" s="275"/>
      <c r="BB60" s="273"/>
      <c r="BC60" s="276"/>
      <c r="BD60" s="277"/>
      <c r="BE60" s="277"/>
      <c r="BF60" s="627"/>
      <c r="BG60" s="377">
        <v>0</v>
      </c>
      <c r="BH60" s="271"/>
      <c r="BI60" s="271"/>
      <c r="BJ60" s="272"/>
      <c r="BK60" s="278"/>
      <c r="BL60" s="279"/>
    </row>
    <row r="61" spans="1:64">
      <c r="A61" s="20">
        <v>55</v>
      </c>
      <c r="B61" s="14" t="s">
        <v>77</v>
      </c>
      <c r="C61" s="328"/>
      <c r="D61" s="456"/>
      <c r="E61" s="3"/>
      <c r="F61" s="3"/>
      <c r="G61" s="2"/>
      <c r="H61" s="257"/>
      <c r="I61" s="250"/>
      <c r="J61" s="139"/>
      <c r="K61" s="3"/>
      <c r="L61" s="2"/>
      <c r="M61" s="385"/>
      <c r="N61" s="472"/>
      <c r="O61" s="3"/>
      <c r="P61" s="3"/>
      <c r="Q61" s="2"/>
      <c r="R61" s="254"/>
      <c r="S61" s="250"/>
      <c r="T61" s="3"/>
      <c r="U61" s="3"/>
      <c r="V61" s="2"/>
      <c r="W61" s="257"/>
      <c r="X61" s="250"/>
      <c r="Y61" s="3"/>
      <c r="Z61" s="3"/>
      <c r="AA61" s="2"/>
      <c r="AB61" s="257"/>
      <c r="AC61" s="250"/>
      <c r="AD61" s="3"/>
      <c r="AE61" s="3"/>
      <c r="AF61" s="2"/>
      <c r="AG61" s="257"/>
      <c r="AH61" s="250"/>
      <c r="AI61" s="3"/>
      <c r="AJ61" s="3"/>
      <c r="AK61" s="2"/>
      <c r="AL61" s="257"/>
      <c r="AM61" s="250"/>
      <c r="AN61" s="3"/>
      <c r="AO61" s="3"/>
      <c r="AP61" s="2"/>
      <c r="AQ61" s="477"/>
      <c r="AR61" s="4"/>
      <c r="AS61" s="3"/>
      <c r="AT61" s="3"/>
      <c r="AU61" s="2"/>
      <c r="AV61" s="481"/>
      <c r="AW61" s="490"/>
      <c r="AX61" s="3"/>
      <c r="AY61" s="3"/>
      <c r="AZ61" s="2"/>
      <c r="BA61" s="257"/>
      <c r="BB61" s="250"/>
      <c r="BC61" s="264"/>
      <c r="BD61" s="4"/>
      <c r="BE61" s="4"/>
      <c r="BF61" s="348">
        <f t="shared" si="0"/>
        <v>0</v>
      </c>
      <c r="BG61" s="235">
        <v>0</v>
      </c>
      <c r="BH61" s="3"/>
      <c r="BI61" s="3"/>
      <c r="BJ61" s="2"/>
      <c r="BK61" s="5"/>
      <c r="BL61" s="141"/>
    </row>
    <row r="62" spans="1:64">
      <c r="A62" s="20">
        <v>56</v>
      </c>
      <c r="B62" s="14" t="s">
        <v>78</v>
      </c>
      <c r="C62" s="328"/>
      <c r="D62" s="456"/>
      <c r="E62" s="3"/>
      <c r="F62" s="3"/>
      <c r="G62" s="2"/>
      <c r="H62" s="257"/>
      <c r="I62" s="250"/>
      <c r="J62" s="139"/>
      <c r="K62" s="3"/>
      <c r="L62" s="2"/>
      <c r="M62" s="385"/>
      <c r="N62" s="472"/>
      <c r="O62" s="3"/>
      <c r="P62" s="3"/>
      <c r="Q62" s="2"/>
      <c r="R62" s="254"/>
      <c r="S62" s="250"/>
      <c r="T62" s="3"/>
      <c r="U62" s="3"/>
      <c r="V62" s="2"/>
      <c r="W62" s="257"/>
      <c r="X62" s="250"/>
      <c r="Y62" s="3"/>
      <c r="Z62" s="3"/>
      <c r="AA62" s="2"/>
      <c r="AB62" s="257"/>
      <c r="AC62" s="250"/>
      <c r="AD62" s="3"/>
      <c r="AE62" s="3"/>
      <c r="AF62" s="2"/>
      <c r="AG62" s="257"/>
      <c r="AH62" s="250"/>
      <c r="AI62" s="3"/>
      <c r="AJ62" s="3"/>
      <c r="AK62" s="2"/>
      <c r="AL62" s="257"/>
      <c r="AM62" s="250"/>
      <c r="AN62" s="3"/>
      <c r="AO62" s="3"/>
      <c r="AP62" s="2"/>
      <c r="AQ62" s="477"/>
      <c r="AR62" s="4"/>
      <c r="AS62" s="3"/>
      <c r="AT62" s="3"/>
      <c r="AU62" s="2"/>
      <c r="AV62" s="481"/>
      <c r="AW62" s="490"/>
      <c r="AX62" s="3"/>
      <c r="AY62" s="3"/>
      <c r="AZ62" s="2"/>
      <c r="BA62" s="257"/>
      <c r="BB62" s="250"/>
      <c r="BC62" s="264"/>
      <c r="BD62" s="4"/>
      <c r="BE62" s="4"/>
      <c r="BF62" s="348">
        <f t="shared" si="0"/>
        <v>0</v>
      </c>
      <c r="BG62" s="235">
        <v>0</v>
      </c>
      <c r="BH62" s="3"/>
      <c r="BI62" s="3"/>
      <c r="BJ62" s="2"/>
      <c r="BK62" s="5"/>
      <c r="BL62" s="141"/>
    </row>
    <row r="63" spans="1:64">
      <c r="A63" s="20">
        <v>57</v>
      </c>
      <c r="B63" s="14" t="s">
        <v>79</v>
      </c>
      <c r="C63" s="328"/>
      <c r="D63" s="456">
        <v>1</v>
      </c>
      <c r="E63" s="3"/>
      <c r="F63" s="3"/>
      <c r="G63" s="2"/>
      <c r="H63" s="257"/>
      <c r="I63" s="250"/>
      <c r="J63" s="139"/>
      <c r="K63" s="3"/>
      <c r="L63" s="2"/>
      <c r="M63" s="385"/>
      <c r="N63" s="472"/>
      <c r="O63" s="3"/>
      <c r="P63" s="3"/>
      <c r="Q63" s="2"/>
      <c r="R63" s="254"/>
      <c r="S63" s="250"/>
      <c r="T63" s="3"/>
      <c r="U63" s="3"/>
      <c r="V63" s="2"/>
      <c r="W63" s="257"/>
      <c r="X63" s="250"/>
      <c r="Y63" s="3"/>
      <c r="Z63" s="3"/>
      <c r="AA63" s="2"/>
      <c r="AB63" s="257"/>
      <c r="AC63" s="250"/>
      <c r="AD63" s="3"/>
      <c r="AE63" s="3"/>
      <c r="AF63" s="2"/>
      <c r="AG63" s="257"/>
      <c r="AH63" s="250"/>
      <c r="AI63" s="3"/>
      <c r="AJ63" s="3"/>
      <c r="AK63" s="2"/>
      <c r="AL63" s="257"/>
      <c r="AM63" s="250"/>
      <c r="AN63" s="3"/>
      <c r="AO63" s="3"/>
      <c r="AP63" s="2"/>
      <c r="AQ63" s="477"/>
      <c r="AR63" s="4"/>
      <c r="AS63" s="3"/>
      <c r="AT63" s="3"/>
      <c r="AU63" s="2"/>
      <c r="AV63" s="481"/>
      <c r="AW63" s="490"/>
      <c r="AX63" s="3"/>
      <c r="AY63" s="3"/>
      <c r="AZ63" s="2"/>
      <c r="BA63" s="257"/>
      <c r="BB63" s="250"/>
      <c r="BC63" s="264"/>
      <c r="BD63" s="4"/>
      <c r="BE63" s="4"/>
      <c r="BF63" s="348">
        <f t="shared" si="0"/>
        <v>0</v>
      </c>
      <c r="BG63" s="235">
        <v>1</v>
      </c>
      <c r="BH63" s="3"/>
      <c r="BI63" s="3"/>
      <c r="BJ63" s="2"/>
      <c r="BK63" s="5"/>
      <c r="BL63" s="141"/>
    </row>
    <row r="64" spans="1:64">
      <c r="A64" s="20">
        <v>58</v>
      </c>
      <c r="B64" s="14" t="s">
        <v>80</v>
      </c>
      <c r="C64" s="328"/>
      <c r="D64" s="456">
        <v>1</v>
      </c>
      <c r="E64" s="3"/>
      <c r="F64" s="3"/>
      <c r="G64" s="2"/>
      <c r="H64" s="257"/>
      <c r="I64" s="250"/>
      <c r="J64" s="139"/>
      <c r="K64" s="3"/>
      <c r="L64" s="2"/>
      <c r="M64" s="385"/>
      <c r="N64" s="472"/>
      <c r="O64" s="3"/>
      <c r="P64" s="3"/>
      <c r="Q64" s="2"/>
      <c r="R64" s="254"/>
      <c r="S64" s="250"/>
      <c r="T64" s="3"/>
      <c r="U64" s="3"/>
      <c r="V64" s="2"/>
      <c r="W64" s="257"/>
      <c r="X64" s="250"/>
      <c r="Y64" s="3"/>
      <c r="Z64" s="3"/>
      <c r="AA64" s="2">
        <v>1</v>
      </c>
      <c r="AB64" s="257"/>
      <c r="AC64" s="250"/>
      <c r="AD64" s="3"/>
      <c r="AE64" s="3"/>
      <c r="AF64" s="2"/>
      <c r="AG64" s="257"/>
      <c r="AH64" s="250"/>
      <c r="AI64" s="3"/>
      <c r="AJ64" s="3"/>
      <c r="AK64" s="2"/>
      <c r="AL64" s="257"/>
      <c r="AM64" s="250"/>
      <c r="AN64" s="3"/>
      <c r="AO64" s="3"/>
      <c r="AP64" s="2"/>
      <c r="AQ64" s="477"/>
      <c r="AR64" s="4"/>
      <c r="AS64" s="3"/>
      <c r="AT64" s="3"/>
      <c r="AU64" s="2"/>
      <c r="AV64" s="481"/>
      <c r="AW64" s="490"/>
      <c r="AX64" s="3"/>
      <c r="AY64" s="3"/>
      <c r="AZ64" s="2"/>
      <c r="BA64" s="257"/>
      <c r="BB64" s="250"/>
      <c r="BC64" s="264"/>
      <c r="BD64" s="4"/>
      <c r="BE64" s="4"/>
      <c r="BF64" s="348">
        <f t="shared" si="0"/>
        <v>0</v>
      </c>
      <c r="BG64" s="235">
        <v>1</v>
      </c>
      <c r="BH64" s="3"/>
      <c r="BI64" s="3"/>
      <c r="BJ64" s="2">
        <v>1</v>
      </c>
      <c r="BK64" s="5"/>
      <c r="BL64" s="141"/>
    </row>
    <row r="65" spans="1:64">
      <c r="A65" s="20">
        <v>59</v>
      </c>
      <c r="B65" s="14" t="s">
        <v>81</v>
      </c>
      <c r="C65" s="328"/>
      <c r="D65" s="456">
        <v>2</v>
      </c>
      <c r="E65" s="3"/>
      <c r="F65" s="3"/>
      <c r="G65" s="2"/>
      <c r="H65" s="257"/>
      <c r="I65" s="250"/>
      <c r="J65" s="139"/>
      <c r="K65" s="3"/>
      <c r="L65" s="2"/>
      <c r="M65" s="385"/>
      <c r="N65" s="472"/>
      <c r="O65" s="3"/>
      <c r="P65" s="3"/>
      <c r="Q65" s="2"/>
      <c r="R65" s="254"/>
      <c r="S65" s="250"/>
      <c r="T65" s="3"/>
      <c r="U65" s="3"/>
      <c r="V65" s="2"/>
      <c r="W65" s="257"/>
      <c r="X65" s="250"/>
      <c r="Y65" s="3"/>
      <c r="Z65" s="3"/>
      <c r="AA65" s="2"/>
      <c r="AB65" s="257"/>
      <c r="AC65" s="250"/>
      <c r="AD65" s="3"/>
      <c r="AE65" s="3"/>
      <c r="AF65" s="2"/>
      <c r="AG65" s="257"/>
      <c r="AH65" s="250"/>
      <c r="AI65" s="3"/>
      <c r="AJ65" s="3"/>
      <c r="AK65" s="2"/>
      <c r="AL65" s="257"/>
      <c r="AM65" s="250"/>
      <c r="AN65" s="3"/>
      <c r="AO65" s="3"/>
      <c r="AP65" s="2"/>
      <c r="AQ65" s="477"/>
      <c r="AR65" s="4"/>
      <c r="AS65" s="3"/>
      <c r="AT65" s="3"/>
      <c r="AU65" s="2"/>
      <c r="AV65" s="481"/>
      <c r="AW65" s="490"/>
      <c r="AX65" s="3"/>
      <c r="AY65" s="3"/>
      <c r="AZ65" s="2"/>
      <c r="BA65" s="257"/>
      <c r="BB65" s="250"/>
      <c r="BC65" s="264"/>
      <c r="BD65" s="4"/>
      <c r="BE65" s="4"/>
      <c r="BF65" s="348">
        <f t="shared" si="0"/>
        <v>0</v>
      </c>
      <c r="BG65" s="235">
        <v>2</v>
      </c>
      <c r="BH65" s="3"/>
      <c r="BI65" s="3"/>
      <c r="BJ65" s="2"/>
      <c r="BK65" s="5"/>
      <c r="BL65" s="141"/>
    </row>
    <row r="66" spans="1:64" ht="15.75" customHeight="1">
      <c r="A66" s="20">
        <v>60</v>
      </c>
      <c r="B66" s="14" t="s">
        <v>82</v>
      </c>
      <c r="C66" s="328"/>
      <c r="D66" s="456"/>
      <c r="E66" s="3"/>
      <c r="F66" s="3"/>
      <c r="G66" s="2"/>
      <c r="H66" s="257"/>
      <c r="I66" s="250"/>
      <c r="J66" s="139"/>
      <c r="K66" s="3"/>
      <c r="L66" s="2"/>
      <c r="M66" s="385"/>
      <c r="N66" s="472"/>
      <c r="O66" s="3"/>
      <c r="P66" s="3"/>
      <c r="Q66" s="2"/>
      <c r="R66" s="254"/>
      <c r="S66" s="250"/>
      <c r="T66" s="3"/>
      <c r="U66" s="3"/>
      <c r="V66" s="2"/>
      <c r="W66" s="257"/>
      <c r="X66" s="250"/>
      <c r="Y66" s="3"/>
      <c r="Z66" s="3"/>
      <c r="AA66" s="2"/>
      <c r="AB66" s="257"/>
      <c r="AC66" s="250"/>
      <c r="AD66" s="3"/>
      <c r="AE66" s="3"/>
      <c r="AF66" s="2"/>
      <c r="AG66" s="257"/>
      <c r="AH66" s="250"/>
      <c r="AI66" s="3"/>
      <c r="AJ66" s="3"/>
      <c r="AK66" s="2"/>
      <c r="AL66" s="257"/>
      <c r="AM66" s="250"/>
      <c r="AN66" s="3"/>
      <c r="AO66" s="3"/>
      <c r="AP66" s="2"/>
      <c r="AQ66" s="477"/>
      <c r="AR66" s="4"/>
      <c r="AS66" s="3"/>
      <c r="AT66" s="3"/>
      <c r="AU66" s="2"/>
      <c r="AV66" s="481"/>
      <c r="AW66" s="490"/>
      <c r="AX66" s="3"/>
      <c r="AY66" s="3"/>
      <c r="AZ66" s="2"/>
      <c r="BA66" s="257"/>
      <c r="BB66" s="250"/>
      <c r="BC66" s="264"/>
      <c r="BD66" s="4"/>
      <c r="BE66" s="4"/>
      <c r="BF66" s="348">
        <f t="shared" si="0"/>
        <v>0</v>
      </c>
      <c r="BG66" s="235">
        <v>0</v>
      </c>
      <c r="BH66" s="3"/>
      <c r="BI66" s="3"/>
      <c r="BJ66" s="2"/>
      <c r="BK66" s="5"/>
      <c r="BL66" s="141"/>
    </row>
    <row r="67" spans="1:64" ht="15" customHeight="1">
      <c r="A67" s="20">
        <v>61</v>
      </c>
      <c r="B67" s="14" t="s">
        <v>83</v>
      </c>
      <c r="C67" s="328"/>
      <c r="D67" s="456"/>
      <c r="E67" s="3"/>
      <c r="F67" s="3"/>
      <c r="G67" s="2"/>
      <c r="H67" s="257"/>
      <c r="I67" s="250"/>
      <c r="J67" s="139"/>
      <c r="K67" s="3"/>
      <c r="L67" s="2"/>
      <c r="M67" s="385"/>
      <c r="N67" s="472"/>
      <c r="O67" s="3"/>
      <c r="P67" s="3"/>
      <c r="Q67" s="2"/>
      <c r="R67" s="254"/>
      <c r="S67" s="250"/>
      <c r="T67" s="3"/>
      <c r="U67" s="3"/>
      <c r="V67" s="2"/>
      <c r="W67" s="257"/>
      <c r="X67" s="250"/>
      <c r="Y67" s="3"/>
      <c r="Z67" s="3"/>
      <c r="AA67" s="2"/>
      <c r="AB67" s="257"/>
      <c r="AC67" s="250"/>
      <c r="AD67" s="3"/>
      <c r="AE67" s="3"/>
      <c r="AF67" s="2"/>
      <c r="AG67" s="257"/>
      <c r="AH67" s="250"/>
      <c r="AI67" s="3"/>
      <c r="AJ67" s="3"/>
      <c r="AK67" s="2"/>
      <c r="AL67" s="257"/>
      <c r="AM67" s="250"/>
      <c r="AN67" s="3"/>
      <c r="AO67" s="3"/>
      <c r="AP67" s="2"/>
      <c r="AQ67" s="477"/>
      <c r="AR67" s="4"/>
      <c r="AS67" s="3"/>
      <c r="AT67" s="3"/>
      <c r="AU67" s="2"/>
      <c r="AV67" s="481"/>
      <c r="AW67" s="490"/>
      <c r="AX67" s="3"/>
      <c r="AY67" s="3"/>
      <c r="AZ67" s="2"/>
      <c r="BA67" s="257"/>
      <c r="BB67" s="250"/>
      <c r="BC67" s="264"/>
      <c r="BD67" s="4"/>
      <c r="BE67" s="4"/>
      <c r="BF67" s="348">
        <f t="shared" si="0"/>
        <v>0</v>
      </c>
      <c r="BG67" s="235">
        <v>0</v>
      </c>
      <c r="BH67" s="3"/>
      <c r="BI67" s="3"/>
      <c r="BJ67" s="2"/>
      <c r="BK67" s="5"/>
      <c r="BL67" s="141"/>
    </row>
    <row r="68" spans="1:64">
      <c r="A68" s="20">
        <v>62</v>
      </c>
      <c r="B68" s="14" t="s">
        <v>84</v>
      </c>
      <c r="C68" s="328"/>
      <c r="D68" s="456">
        <v>2</v>
      </c>
      <c r="E68" s="3">
        <v>1</v>
      </c>
      <c r="F68" s="3"/>
      <c r="G68" s="2">
        <v>1</v>
      </c>
      <c r="H68" s="257">
        <v>1</v>
      </c>
      <c r="I68" s="250"/>
      <c r="J68" s="139"/>
      <c r="K68" s="3"/>
      <c r="L68" s="2">
        <v>1</v>
      </c>
      <c r="M68" s="385">
        <v>1</v>
      </c>
      <c r="N68" s="472"/>
      <c r="O68" s="3"/>
      <c r="P68" s="3"/>
      <c r="Q68" s="2"/>
      <c r="R68" s="254"/>
      <c r="S68" s="250"/>
      <c r="T68" s="3"/>
      <c r="U68" s="3"/>
      <c r="V68" s="2"/>
      <c r="W68" s="257">
        <v>1</v>
      </c>
      <c r="X68" s="250"/>
      <c r="Y68" s="3">
        <v>1</v>
      </c>
      <c r="Z68" s="3"/>
      <c r="AA68" s="2"/>
      <c r="AB68" s="257"/>
      <c r="AC68" s="250"/>
      <c r="AD68" s="3"/>
      <c r="AE68" s="3"/>
      <c r="AF68" s="2"/>
      <c r="AG68" s="257"/>
      <c r="AH68" s="250"/>
      <c r="AI68" s="3"/>
      <c r="AJ68" s="3"/>
      <c r="AK68" s="2"/>
      <c r="AL68" s="257"/>
      <c r="AM68" s="250"/>
      <c r="AN68" s="3"/>
      <c r="AO68" s="3"/>
      <c r="AP68" s="2"/>
      <c r="AQ68" s="477"/>
      <c r="AR68" s="4"/>
      <c r="AS68" s="3"/>
      <c r="AT68" s="3"/>
      <c r="AU68" s="2"/>
      <c r="AV68" s="481"/>
      <c r="AW68" s="490"/>
      <c r="AX68" s="3"/>
      <c r="AY68" s="3"/>
      <c r="AZ68" s="2"/>
      <c r="BA68" s="257"/>
      <c r="BB68" s="250"/>
      <c r="BC68" s="264"/>
      <c r="BD68" s="4"/>
      <c r="BE68" s="4"/>
      <c r="BF68" s="348">
        <f t="shared" si="0"/>
        <v>3</v>
      </c>
      <c r="BG68" s="235">
        <v>2</v>
      </c>
      <c r="BH68" s="3">
        <f>SUM(E68,J68,O68,T68,Y68,AD68,AI68,AN68,AS68,AX68,BC68)</f>
        <v>2</v>
      </c>
      <c r="BI68" s="3"/>
      <c r="BJ68" s="2">
        <v>2</v>
      </c>
      <c r="BK68" s="5"/>
      <c r="BL68" s="141">
        <v>1</v>
      </c>
    </row>
    <row r="69" spans="1:64">
      <c r="A69" s="20">
        <v>63</v>
      </c>
      <c r="B69" s="14" t="s">
        <v>85</v>
      </c>
      <c r="C69" s="328">
        <v>1</v>
      </c>
      <c r="D69" s="456">
        <v>1</v>
      </c>
      <c r="E69" s="3"/>
      <c r="F69" s="3"/>
      <c r="G69" s="2"/>
      <c r="H69" s="257"/>
      <c r="I69" s="250"/>
      <c r="J69" s="139"/>
      <c r="K69" s="3"/>
      <c r="L69" s="2"/>
      <c r="M69" s="385"/>
      <c r="N69" s="472"/>
      <c r="O69" s="3"/>
      <c r="P69" s="3"/>
      <c r="Q69" s="2"/>
      <c r="R69" s="254"/>
      <c r="S69" s="250"/>
      <c r="T69" s="3"/>
      <c r="U69" s="3"/>
      <c r="V69" s="2"/>
      <c r="W69" s="257"/>
      <c r="X69" s="250"/>
      <c r="Y69" s="3"/>
      <c r="Z69" s="3"/>
      <c r="AA69" s="2"/>
      <c r="AB69" s="257"/>
      <c r="AC69" s="250"/>
      <c r="AD69" s="3"/>
      <c r="AE69" s="3"/>
      <c r="AF69" s="2"/>
      <c r="AG69" s="257"/>
      <c r="AH69" s="250"/>
      <c r="AI69" s="3"/>
      <c r="AJ69" s="3"/>
      <c r="AK69" s="2"/>
      <c r="AL69" s="257"/>
      <c r="AM69" s="250"/>
      <c r="AN69" s="3"/>
      <c r="AO69" s="3"/>
      <c r="AP69" s="2">
        <v>1</v>
      </c>
      <c r="AQ69" s="477"/>
      <c r="AR69" s="4"/>
      <c r="AS69" s="3"/>
      <c r="AT69" s="3"/>
      <c r="AU69" s="2"/>
      <c r="AV69" s="481"/>
      <c r="AW69" s="490"/>
      <c r="AX69" s="3"/>
      <c r="AY69" s="3"/>
      <c r="AZ69" s="2">
        <v>1</v>
      </c>
      <c r="BA69" s="257"/>
      <c r="BB69" s="250"/>
      <c r="BC69" s="264"/>
      <c r="BD69" s="4"/>
      <c r="BE69" s="4"/>
      <c r="BF69" s="348">
        <f t="shared" ref="BF69:BF86" si="1">SUM(C69,H69,M69,R69,W69,AB69,AG69,AL69,AQ69,AV69,BA69)</f>
        <v>1</v>
      </c>
      <c r="BG69" s="235">
        <v>1</v>
      </c>
      <c r="BH69" s="3"/>
      <c r="BI69" s="3"/>
      <c r="BJ69" s="2">
        <v>2</v>
      </c>
      <c r="BK69" s="5"/>
      <c r="BL69" s="141">
        <v>1</v>
      </c>
    </row>
    <row r="70" spans="1:64">
      <c r="A70" s="20">
        <v>64</v>
      </c>
      <c r="B70" s="14" t="s">
        <v>86</v>
      </c>
      <c r="C70" s="328"/>
      <c r="D70" s="456">
        <v>1</v>
      </c>
      <c r="E70" s="3"/>
      <c r="F70" s="3"/>
      <c r="G70" s="2">
        <v>1</v>
      </c>
      <c r="H70" s="257"/>
      <c r="I70" s="250"/>
      <c r="J70" s="139"/>
      <c r="K70" s="3"/>
      <c r="L70" s="2"/>
      <c r="M70" s="385"/>
      <c r="N70" s="472"/>
      <c r="O70" s="3"/>
      <c r="P70" s="3"/>
      <c r="Q70" s="2"/>
      <c r="R70" s="254"/>
      <c r="S70" s="250"/>
      <c r="T70" s="3"/>
      <c r="U70" s="3"/>
      <c r="V70" s="2"/>
      <c r="W70" s="257"/>
      <c r="X70" s="250"/>
      <c r="Y70" s="3"/>
      <c r="Z70" s="3"/>
      <c r="AA70" s="2"/>
      <c r="AB70" s="257"/>
      <c r="AC70" s="250"/>
      <c r="AD70" s="3"/>
      <c r="AE70" s="3"/>
      <c r="AF70" s="2"/>
      <c r="AG70" s="257"/>
      <c r="AH70" s="250"/>
      <c r="AI70" s="3"/>
      <c r="AJ70" s="3"/>
      <c r="AK70" s="2"/>
      <c r="AL70" s="257"/>
      <c r="AM70" s="250"/>
      <c r="AN70" s="3"/>
      <c r="AO70" s="3"/>
      <c r="AP70" s="2"/>
      <c r="AQ70" s="477"/>
      <c r="AR70" s="4"/>
      <c r="AS70" s="3"/>
      <c r="AT70" s="3"/>
      <c r="AU70" s="2"/>
      <c r="AV70" s="481"/>
      <c r="AW70" s="490"/>
      <c r="AX70" s="3"/>
      <c r="AY70" s="3"/>
      <c r="AZ70" s="2"/>
      <c r="BA70" s="257"/>
      <c r="BB70" s="250"/>
      <c r="BC70" s="264"/>
      <c r="BD70" s="4"/>
      <c r="BE70" s="4"/>
      <c r="BF70" s="348">
        <f t="shared" si="1"/>
        <v>0</v>
      </c>
      <c r="BG70" s="235">
        <v>1</v>
      </c>
      <c r="BH70" s="3"/>
      <c r="BI70" s="3"/>
      <c r="BJ70" s="2">
        <v>1</v>
      </c>
      <c r="BK70" s="5">
        <v>3</v>
      </c>
      <c r="BL70" s="141"/>
    </row>
    <row r="71" spans="1:64">
      <c r="A71" s="20">
        <v>65</v>
      </c>
      <c r="B71" s="14" t="s">
        <v>87</v>
      </c>
      <c r="C71" s="328"/>
      <c r="D71" s="456">
        <v>1</v>
      </c>
      <c r="E71" s="3">
        <v>1</v>
      </c>
      <c r="F71" s="3"/>
      <c r="G71" s="2"/>
      <c r="H71" s="257"/>
      <c r="I71" s="250"/>
      <c r="J71" s="139"/>
      <c r="K71" s="3"/>
      <c r="L71" s="2"/>
      <c r="M71" s="385"/>
      <c r="N71" s="472"/>
      <c r="O71" s="3"/>
      <c r="P71" s="3"/>
      <c r="Q71" s="2"/>
      <c r="R71" s="254"/>
      <c r="S71" s="250"/>
      <c r="T71" s="3"/>
      <c r="U71" s="3"/>
      <c r="V71" s="2"/>
      <c r="W71" s="257"/>
      <c r="X71" s="250"/>
      <c r="Y71" s="3"/>
      <c r="Z71" s="3">
        <v>1</v>
      </c>
      <c r="AA71" s="2"/>
      <c r="AB71" s="257"/>
      <c r="AC71" s="250"/>
      <c r="AD71" s="3"/>
      <c r="AE71" s="3"/>
      <c r="AF71" s="2"/>
      <c r="AG71" s="257"/>
      <c r="AH71" s="250"/>
      <c r="AI71" s="3"/>
      <c r="AJ71" s="3"/>
      <c r="AK71" s="2">
        <v>1</v>
      </c>
      <c r="AL71" s="257"/>
      <c r="AM71" s="250">
        <v>1</v>
      </c>
      <c r="AN71" s="3"/>
      <c r="AO71" s="3"/>
      <c r="AP71" s="2"/>
      <c r="AQ71" s="477"/>
      <c r="AR71" s="4"/>
      <c r="AS71" s="3"/>
      <c r="AT71" s="3"/>
      <c r="AU71" s="2"/>
      <c r="AV71" s="481"/>
      <c r="AW71" s="490"/>
      <c r="AX71" s="3"/>
      <c r="AY71" s="3"/>
      <c r="AZ71" s="2"/>
      <c r="BA71" s="257"/>
      <c r="BB71" s="250"/>
      <c r="BC71" s="264"/>
      <c r="BD71" s="4"/>
      <c r="BE71" s="4"/>
      <c r="BF71" s="348">
        <f t="shared" si="1"/>
        <v>0</v>
      </c>
      <c r="BG71" s="235">
        <v>2</v>
      </c>
      <c r="BH71" s="3">
        <f>SUM(E71,J71,O71,T71,Y71,AD71,AI71,AN71,AS71,AX71,BC71)</f>
        <v>1</v>
      </c>
      <c r="BI71" s="3">
        <v>1</v>
      </c>
      <c r="BJ71" s="2">
        <v>1</v>
      </c>
      <c r="BK71" s="5">
        <v>2</v>
      </c>
      <c r="BL71" s="141">
        <v>1</v>
      </c>
    </row>
    <row r="72" spans="1:64">
      <c r="A72" s="20">
        <v>66</v>
      </c>
      <c r="B72" s="14" t="s">
        <v>88</v>
      </c>
      <c r="C72" s="328"/>
      <c r="D72" s="456"/>
      <c r="E72" s="3"/>
      <c r="F72" s="3"/>
      <c r="G72" s="2"/>
      <c r="H72" s="257"/>
      <c r="I72" s="250"/>
      <c r="J72" s="139"/>
      <c r="K72" s="3"/>
      <c r="L72" s="2"/>
      <c r="M72" s="385"/>
      <c r="N72" s="472"/>
      <c r="O72" s="3"/>
      <c r="P72" s="3"/>
      <c r="Q72" s="2"/>
      <c r="R72" s="254"/>
      <c r="S72" s="250"/>
      <c r="T72" s="3"/>
      <c r="U72" s="3"/>
      <c r="V72" s="2"/>
      <c r="W72" s="257"/>
      <c r="X72" s="250"/>
      <c r="Y72" s="3"/>
      <c r="Z72" s="3"/>
      <c r="AA72" s="2"/>
      <c r="AB72" s="257"/>
      <c r="AC72" s="250"/>
      <c r="AD72" s="3"/>
      <c r="AE72" s="3"/>
      <c r="AF72" s="2"/>
      <c r="AG72" s="257"/>
      <c r="AH72" s="250"/>
      <c r="AI72" s="3"/>
      <c r="AJ72" s="3"/>
      <c r="AK72" s="2"/>
      <c r="AL72" s="257"/>
      <c r="AM72" s="250"/>
      <c r="AN72" s="3"/>
      <c r="AO72" s="3"/>
      <c r="AP72" s="2"/>
      <c r="AQ72" s="477"/>
      <c r="AR72" s="4"/>
      <c r="AS72" s="3"/>
      <c r="AT72" s="3"/>
      <c r="AU72" s="2"/>
      <c r="AV72" s="481"/>
      <c r="AW72" s="490"/>
      <c r="AX72" s="3"/>
      <c r="AY72" s="3"/>
      <c r="AZ72" s="2"/>
      <c r="BA72" s="257"/>
      <c r="BB72" s="250"/>
      <c r="BC72" s="264"/>
      <c r="BD72" s="4"/>
      <c r="BE72" s="4"/>
      <c r="BF72" s="348">
        <f t="shared" si="1"/>
        <v>0</v>
      </c>
      <c r="BG72" s="235">
        <v>0</v>
      </c>
      <c r="BH72" s="3"/>
      <c r="BI72" s="3"/>
      <c r="BJ72" s="2"/>
      <c r="BK72" s="5"/>
      <c r="BL72" s="141"/>
    </row>
    <row r="73" spans="1:64">
      <c r="A73" s="20">
        <v>67</v>
      </c>
      <c r="B73" s="14" t="s">
        <v>89</v>
      </c>
      <c r="C73" s="328"/>
      <c r="D73" s="456"/>
      <c r="E73" s="3"/>
      <c r="F73" s="3"/>
      <c r="G73" s="2"/>
      <c r="H73" s="257"/>
      <c r="I73" s="250"/>
      <c r="J73" s="139"/>
      <c r="K73" s="3"/>
      <c r="L73" s="2"/>
      <c r="M73" s="385"/>
      <c r="N73" s="472"/>
      <c r="O73" s="3"/>
      <c r="P73" s="3"/>
      <c r="Q73" s="2"/>
      <c r="R73" s="254"/>
      <c r="S73" s="250"/>
      <c r="T73" s="3"/>
      <c r="U73" s="3"/>
      <c r="V73" s="2"/>
      <c r="W73" s="257"/>
      <c r="X73" s="250"/>
      <c r="Y73" s="3"/>
      <c r="Z73" s="3"/>
      <c r="AA73" s="2"/>
      <c r="AB73" s="257"/>
      <c r="AC73" s="250"/>
      <c r="AD73" s="3"/>
      <c r="AE73" s="3"/>
      <c r="AF73" s="2"/>
      <c r="AG73" s="257"/>
      <c r="AH73" s="250"/>
      <c r="AI73" s="3"/>
      <c r="AJ73" s="3"/>
      <c r="AK73" s="2"/>
      <c r="AL73" s="257"/>
      <c r="AM73" s="250"/>
      <c r="AN73" s="3"/>
      <c r="AO73" s="3"/>
      <c r="AP73" s="2"/>
      <c r="AQ73" s="477"/>
      <c r="AR73" s="4"/>
      <c r="AS73" s="3"/>
      <c r="AT73" s="3"/>
      <c r="AU73" s="2"/>
      <c r="AV73" s="481"/>
      <c r="AW73" s="490"/>
      <c r="AX73" s="3"/>
      <c r="AY73" s="3"/>
      <c r="AZ73" s="2"/>
      <c r="BA73" s="257"/>
      <c r="BB73" s="250"/>
      <c r="BC73" s="264"/>
      <c r="BD73" s="4"/>
      <c r="BE73" s="4"/>
      <c r="BF73" s="348">
        <f t="shared" si="1"/>
        <v>0</v>
      </c>
      <c r="BG73" s="235">
        <v>0</v>
      </c>
      <c r="BH73" s="3"/>
      <c r="BI73" s="3"/>
      <c r="BJ73" s="2"/>
      <c r="BK73" s="5"/>
      <c r="BL73" s="141"/>
    </row>
    <row r="74" spans="1:64">
      <c r="A74" s="20">
        <v>68</v>
      </c>
      <c r="B74" s="14" t="s">
        <v>90</v>
      </c>
      <c r="C74" s="328">
        <v>1</v>
      </c>
      <c r="D74" s="456">
        <v>1</v>
      </c>
      <c r="E74" s="3"/>
      <c r="F74" s="3">
        <v>3</v>
      </c>
      <c r="G74" s="2"/>
      <c r="H74" s="257"/>
      <c r="I74" s="250"/>
      <c r="J74" s="139"/>
      <c r="K74" s="3"/>
      <c r="L74" s="2"/>
      <c r="M74" s="385"/>
      <c r="N74" s="472">
        <v>1</v>
      </c>
      <c r="O74" s="3"/>
      <c r="P74" s="3"/>
      <c r="Q74" s="2"/>
      <c r="R74" s="254"/>
      <c r="S74" s="250"/>
      <c r="T74" s="3"/>
      <c r="U74" s="3">
        <v>1</v>
      </c>
      <c r="V74" s="2"/>
      <c r="W74" s="257"/>
      <c r="X74" s="250"/>
      <c r="Y74" s="3"/>
      <c r="Z74" s="3"/>
      <c r="AA74" s="2"/>
      <c r="AB74" s="257"/>
      <c r="AC74" s="250"/>
      <c r="AD74" s="3"/>
      <c r="AE74" s="3"/>
      <c r="AF74" s="2"/>
      <c r="AG74" s="257"/>
      <c r="AH74" s="250"/>
      <c r="AI74" s="3">
        <v>1</v>
      </c>
      <c r="AJ74" s="3"/>
      <c r="AK74" s="2"/>
      <c r="AL74" s="257"/>
      <c r="AM74" s="250"/>
      <c r="AN74" s="3"/>
      <c r="AO74" s="3"/>
      <c r="AP74" s="2"/>
      <c r="AQ74" s="477"/>
      <c r="AR74" s="4"/>
      <c r="AS74" s="3"/>
      <c r="AT74" s="3"/>
      <c r="AU74" s="2"/>
      <c r="AV74" s="481"/>
      <c r="AW74" s="490"/>
      <c r="AX74" s="3"/>
      <c r="AY74" s="3"/>
      <c r="AZ74" s="2"/>
      <c r="BA74" s="257"/>
      <c r="BB74" s="250"/>
      <c r="BC74" s="264"/>
      <c r="BD74" s="4"/>
      <c r="BE74" s="4"/>
      <c r="BF74" s="348">
        <f t="shared" si="1"/>
        <v>1</v>
      </c>
      <c r="BG74" s="235">
        <v>2</v>
      </c>
      <c r="BH74" s="3">
        <f>SUM(E74,J74,O74,T74,Y74,AD74,AI74,AN74,AS74,AX74,BC74)</f>
        <v>1</v>
      </c>
      <c r="BI74" s="3">
        <v>4</v>
      </c>
      <c r="BJ74" s="2"/>
      <c r="BK74" s="5"/>
      <c r="BL74" s="141">
        <v>1</v>
      </c>
    </row>
    <row r="75" spans="1:64">
      <c r="A75" s="20">
        <v>69</v>
      </c>
      <c r="B75" s="14" t="s">
        <v>91</v>
      </c>
      <c r="C75" s="328"/>
      <c r="D75" s="456"/>
      <c r="E75" s="3">
        <v>1</v>
      </c>
      <c r="F75" s="3"/>
      <c r="G75" s="2"/>
      <c r="H75" s="257"/>
      <c r="I75" s="250"/>
      <c r="J75" s="139"/>
      <c r="K75" s="3"/>
      <c r="L75" s="2"/>
      <c r="M75" s="385"/>
      <c r="N75" s="472"/>
      <c r="O75" s="3"/>
      <c r="P75" s="3"/>
      <c r="Q75" s="2"/>
      <c r="R75" s="254"/>
      <c r="S75" s="250"/>
      <c r="T75" s="3"/>
      <c r="U75" s="3"/>
      <c r="V75" s="2"/>
      <c r="W75" s="257"/>
      <c r="X75" s="250"/>
      <c r="Y75" s="3"/>
      <c r="Z75" s="3"/>
      <c r="AA75" s="2"/>
      <c r="AB75" s="257"/>
      <c r="AC75" s="250"/>
      <c r="AD75" s="3"/>
      <c r="AE75" s="3"/>
      <c r="AF75" s="2"/>
      <c r="AG75" s="257"/>
      <c r="AH75" s="250"/>
      <c r="AI75" s="3"/>
      <c r="AJ75" s="3"/>
      <c r="AK75" s="2"/>
      <c r="AL75" s="257">
        <v>3</v>
      </c>
      <c r="AM75" s="250"/>
      <c r="AN75" s="3"/>
      <c r="AO75" s="3"/>
      <c r="AP75" s="2"/>
      <c r="AQ75" s="477"/>
      <c r="AR75" s="4"/>
      <c r="AS75" s="3"/>
      <c r="AT75" s="3"/>
      <c r="AU75" s="2"/>
      <c r="AV75" s="481"/>
      <c r="AW75" s="490"/>
      <c r="AX75" s="3"/>
      <c r="AY75" s="3"/>
      <c r="AZ75" s="2"/>
      <c r="BA75" s="257"/>
      <c r="BB75" s="250"/>
      <c r="BC75" s="264"/>
      <c r="BD75" s="4"/>
      <c r="BE75" s="4"/>
      <c r="BF75" s="348">
        <f t="shared" si="1"/>
        <v>3</v>
      </c>
      <c r="BG75" s="235">
        <v>0</v>
      </c>
      <c r="BH75" s="3">
        <f>SUM(E75,J75,O75,T75,Y75,AD75,AI75,AN75,AS75,AX75,BC75)</f>
        <v>1</v>
      </c>
      <c r="BI75" s="3"/>
      <c r="BJ75" s="2"/>
      <c r="BK75" s="5"/>
      <c r="BL75" s="141"/>
    </row>
    <row r="76" spans="1:64">
      <c r="A76" s="20">
        <v>70</v>
      </c>
      <c r="B76" s="14" t="s">
        <v>159</v>
      </c>
      <c r="C76" s="328"/>
      <c r="D76" s="456"/>
      <c r="E76" s="3"/>
      <c r="F76" s="3"/>
      <c r="G76" s="2"/>
      <c r="H76" s="257"/>
      <c r="I76" s="250"/>
      <c r="J76" s="139"/>
      <c r="K76" s="3"/>
      <c r="L76" s="2"/>
      <c r="M76" s="385"/>
      <c r="N76" s="472"/>
      <c r="O76" s="3"/>
      <c r="P76" s="3"/>
      <c r="Q76" s="2"/>
      <c r="R76" s="254"/>
      <c r="S76" s="250"/>
      <c r="T76" s="3"/>
      <c r="U76" s="3"/>
      <c r="V76" s="2"/>
      <c r="W76" s="257"/>
      <c r="X76" s="250"/>
      <c r="Y76" s="3"/>
      <c r="Z76" s="3"/>
      <c r="AA76" s="2"/>
      <c r="AB76" s="257"/>
      <c r="AC76" s="250"/>
      <c r="AD76" s="3"/>
      <c r="AE76" s="3"/>
      <c r="AF76" s="2"/>
      <c r="AG76" s="257">
        <v>1</v>
      </c>
      <c r="AH76" s="250"/>
      <c r="AI76" s="3"/>
      <c r="AJ76" s="3"/>
      <c r="AK76" s="2"/>
      <c r="AL76" s="257"/>
      <c r="AM76" s="250"/>
      <c r="AN76" s="3"/>
      <c r="AO76" s="3"/>
      <c r="AP76" s="2"/>
      <c r="AQ76" s="477"/>
      <c r="AR76" s="4"/>
      <c r="AS76" s="3"/>
      <c r="AT76" s="3"/>
      <c r="AU76" s="2"/>
      <c r="AV76" s="481"/>
      <c r="AW76" s="490"/>
      <c r="AX76" s="3"/>
      <c r="AY76" s="3"/>
      <c r="AZ76" s="2"/>
      <c r="BA76" s="257"/>
      <c r="BB76" s="250"/>
      <c r="BC76" s="264"/>
      <c r="BD76" s="4"/>
      <c r="BE76" s="4"/>
      <c r="BF76" s="348">
        <f t="shared" si="1"/>
        <v>1</v>
      </c>
      <c r="BG76" s="235">
        <v>0</v>
      </c>
      <c r="BH76" s="3"/>
      <c r="BI76" s="3"/>
      <c r="BJ76" s="2"/>
      <c r="BK76" s="5"/>
      <c r="BL76" s="141"/>
    </row>
    <row r="77" spans="1:64">
      <c r="A77" s="20">
        <v>71</v>
      </c>
      <c r="B77" s="14" t="s">
        <v>158</v>
      </c>
      <c r="C77" s="328"/>
      <c r="D77" s="456"/>
      <c r="E77" s="3"/>
      <c r="F77" s="3"/>
      <c r="G77" s="2"/>
      <c r="H77" s="257"/>
      <c r="I77" s="250"/>
      <c r="J77" s="139"/>
      <c r="K77" s="3"/>
      <c r="L77" s="2"/>
      <c r="M77" s="385"/>
      <c r="N77" s="472"/>
      <c r="O77" s="3"/>
      <c r="P77" s="3"/>
      <c r="Q77" s="2"/>
      <c r="R77" s="254"/>
      <c r="S77" s="250"/>
      <c r="T77" s="3"/>
      <c r="U77" s="3"/>
      <c r="V77" s="2"/>
      <c r="W77" s="257"/>
      <c r="X77" s="250"/>
      <c r="Y77" s="3"/>
      <c r="Z77" s="3"/>
      <c r="AA77" s="2"/>
      <c r="AB77" s="257"/>
      <c r="AC77" s="250"/>
      <c r="AD77" s="3"/>
      <c r="AE77" s="3"/>
      <c r="AF77" s="2"/>
      <c r="AG77" s="257"/>
      <c r="AH77" s="250"/>
      <c r="AI77" s="3"/>
      <c r="AJ77" s="3"/>
      <c r="AK77" s="2"/>
      <c r="AL77" s="257"/>
      <c r="AM77" s="250"/>
      <c r="AN77" s="3"/>
      <c r="AO77" s="3"/>
      <c r="AP77" s="2"/>
      <c r="AQ77" s="477"/>
      <c r="AR77" s="4"/>
      <c r="AS77" s="3"/>
      <c r="AT77" s="3"/>
      <c r="AU77" s="2"/>
      <c r="AV77" s="481"/>
      <c r="AW77" s="490"/>
      <c r="AX77" s="3"/>
      <c r="AY77" s="3"/>
      <c r="AZ77" s="2"/>
      <c r="BA77" s="257"/>
      <c r="BB77" s="250"/>
      <c r="BC77" s="264"/>
      <c r="BD77" s="4"/>
      <c r="BE77" s="4"/>
      <c r="BF77" s="348">
        <f t="shared" si="1"/>
        <v>0</v>
      </c>
      <c r="BG77" s="235">
        <v>0</v>
      </c>
      <c r="BH77" s="3"/>
      <c r="BI77" s="3"/>
      <c r="BJ77" s="2"/>
      <c r="BK77" s="5"/>
      <c r="BL77" s="141"/>
    </row>
    <row r="78" spans="1:64">
      <c r="A78" s="20">
        <v>72</v>
      </c>
      <c r="B78" s="14" t="s">
        <v>184</v>
      </c>
      <c r="C78" s="328"/>
      <c r="D78" s="455"/>
      <c r="E78" s="271"/>
      <c r="F78" s="271"/>
      <c r="G78" s="272"/>
      <c r="H78" s="257"/>
      <c r="I78" s="273"/>
      <c r="J78" s="274"/>
      <c r="K78" s="271"/>
      <c r="L78" s="272"/>
      <c r="M78" s="385"/>
      <c r="N78" s="501"/>
      <c r="O78" s="271"/>
      <c r="P78" s="271"/>
      <c r="Q78" s="272"/>
      <c r="R78" s="254"/>
      <c r="S78" s="273"/>
      <c r="T78" s="271"/>
      <c r="U78" s="271"/>
      <c r="V78" s="272"/>
      <c r="W78" s="257"/>
      <c r="X78" s="273"/>
      <c r="Y78" s="271"/>
      <c r="Z78" s="271"/>
      <c r="AA78" s="272"/>
      <c r="AB78" s="257"/>
      <c r="AC78" s="273"/>
      <c r="AD78" s="271"/>
      <c r="AE78" s="271"/>
      <c r="AF78" s="272"/>
      <c r="AG78" s="257"/>
      <c r="AH78" s="273"/>
      <c r="AI78" s="271"/>
      <c r="AJ78" s="271"/>
      <c r="AK78" s="272"/>
      <c r="AL78" s="257"/>
      <c r="AM78" s="273"/>
      <c r="AN78" s="271"/>
      <c r="AO78" s="271"/>
      <c r="AP78" s="272"/>
      <c r="AQ78" s="477"/>
      <c r="AR78" s="277"/>
      <c r="AS78" s="271"/>
      <c r="AT78" s="271"/>
      <c r="AU78" s="272"/>
      <c r="AV78" s="481"/>
      <c r="AW78" s="502"/>
      <c r="AX78" s="271"/>
      <c r="AY78" s="271"/>
      <c r="AZ78" s="272"/>
      <c r="BA78" s="257"/>
      <c r="BB78" s="273"/>
      <c r="BC78" s="276"/>
      <c r="BD78" s="277"/>
      <c r="BE78" s="277"/>
      <c r="BF78" s="348">
        <f t="shared" si="1"/>
        <v>0</v>
      </c>
      <c r="BG78" s="377"/>
      <c r="BH78" s="271"/>
      <c r="BI78" s="271"/>
      <c r="BJ78" s="272"/>
      <c r="BK78" s="278"/>
      <c r="BL78" s="279"/>
    </row>
    <row r="79" spans="1:64">
      <c r="A79" s="20">
        <v>73</v>
      </c>
      <c r="B79" s="14" t="s">
        <v>92</v>
      </c>
      <c r="C79" s="328"/>
      <c r="D79" s="456"/>
      <c r="E79" s="3"/>
      <c r="F79" s="3"/>
      <c r="G79" s="2"/>
      <c r="H79" s="257"/>
      <c r="I79" s="250"/>
      <c r="J79" s="139"/>
      <c r="K79" s="3"/>
      <c r="L79" s="2"/>
      <c r="M79" s="385"/>
      <c r="N79" s="472"/>
      <c r="O79" s="3"/>
      <c r="P79" s="3"/>
      <c r="Q79" s="2"/>
      <c r="R79" s="254"/>
      <c r="S79" s="250"/>
      <c r="T79" s="3"/>
      <c r="U79" s="3"/>
      <c r="V79" s="2"/>
      <c r="W79" s="257"/>
      <c r="X79" s="250"/>
      <c r="Y79" s="3"/>
      <c r="Z79" s="3"/>
      <c r="AA79" s="2"/>
      <c r="AB79" s="257"/>
      <c r="AC79" s="250"/>
      <c r="AD79" s="3"/>
      <c r="AE79" s="3"/>
      <c r="AF79" s="2"/>
      <c r="AG79" s="257"/>
      <c r="AH79" s="250"/>
      <c r="AI79" s="3"/>
      <c r="AJ79" s="3"/>
      <c r="AK79" s="2"/>
      <c r="AL79" s="257"/>
      <c r="AM79" s="250"/>
      <c r="AN79" s="3"/>
      <c r="AO79" s="3"/>
      <c r="AP79" s="2"/>
      <c r="AQ79" s="477"/>
      <c r="AR79" s="4"/>
      <c r="AS79" s="3"/>
      <c r="AT79" s="3"/>
      <c r="AU79" s="2"/>
      <c r="AV79" s="481"/>
      <c r="AW79" s="490"/>
      <c r="AX79" s="3"/>
      <c r="AY79" s="3"/>
      <c r="AZ79" s="2"/>
      <c r="BA79" s="257"/>
      <c r="BB79" s="250"/>
      <c r="BC79" s="264"/>
      <c r="BD79" s="4"/>
      <c r="BE79" s="4"/>
      <c r="BF79" s="348">
        <f t="shared" si="1"/>
        <v>0</v>
      </c>
      <c r="BG79" s="235">
        <v>0</v>
      </c>
      <c r="BH79" s="3"/>
      <c r="BI79" s="3"/>
      <c r="BJ79" s="2"/>
      <c r="BK79" s="5"/>
      <c r="BL79" s="141"/>
    </row>
    <row r="80" spans="1:64" s="280" customFormat="1">
      <c r="A80" s="269"/>
      <c r="B80" s="270" t="s">
        <v>93</v>
      </c>
      <c r="C80" s="332"/>
      <c r="D80" s="455"/>
      <c r="E80" s="271"/>
      <c r="F80" s="271"/>
      <c r="G80" s="272"/>
      <c r="H80" s="275"/>
      <c r="I80" s="273"/>
      <c r="J80" s="274"/>
      <c r="K80" s="271"/>
      <c r="L80" s="272"/>
      <c r="M80" s="500"/>
      <c r="N80" s="501"/>
      <c r="O80" s="271"/>
      <c r="P80" s="271"/>
      <c r="Q80" s="272"/>
      <c r="R80" s="273"/>
      <c r="S80" s="273"/>
      <c r="T80" s="271"/>
      <c r="U80" s="271"/>
      <c r="V80" s="272"/>
      <c r="W80" s="275"/>
      <c r="X80" s="273"/>
      <c r="Y80" s="271"/>
      <c r="Z80" s="271"/>
      <c r="AA80" s="272"/>
      <c r="AB80" s="275"/>
      <c r="AC80" s="273"/>
      <c r="AD80" s="271"/>
      <c r="AE80" s="271"/>
      <c r="AF80" s="272"/>
      <c r="AG80" s="275"/>
      <c r="AH80" s="273"/>
      <c r="AI80" s="271"/>
      <c r="AJ80" s="271"/>
      <c r="AK80" s="272"/>
      <c r="AL80" s="275"/>
      <c r="AM80" s="273"/>
      <c r="AN80" s="271"/>
      <c r="AO80" s="271"/>
      <c r="AP80" s="272"/>
      <c r="AQ80" s="479"/>
      <c r="AR80" s="277"/>
      <c r="AS80" s="271"/>
      <c r="AT80" s="271"/>
      <c r="AU80" s="272"/>
      <c r="AV80" s="483"/>
      <c r="AW80" s="502"/>
      <c r="AX80" s="271"/>
      <c r="AY80" s="271"/>
      <c r="AZ80" s="272"/>
      <c r="BA80" s="275"/>
      <c r="BB80" s="273"/>
      <c r="BC80" s="276"/>
      <c r="BD80" s="277"/>
      <c r="BE80" s="277"/>
      <c r="BF80" s="627"/>
      <c r="BG80" s="377">
        <v>0</v>
      </c>
      <c r="BH80" s="271"/>
      <c r="BI80" s="271"/>
      <c r="BJ80" s="272"/>
      <c r="BK80" s="278"/>
      <c r="BL80" s="279"/>
    </row>
    <row r="81" spans="1:64" ht="33.75" customHeight="1">
      <c r="A81" s="20">
        <v>74</v>
      </c>
      <c r="B81" s="14" t="s">
        <v>169</v>
      </c>
      <c r="C81" s="333"/>
      <c r="D81" s="460">
        <v>1</v>
      </c>
      <c r="E81" s="245"/>
      <c r="F81" s="245"/>
      <c r="G81" s="52"/>
      <c r="H81" s="258"/>
      <c r="I81" s="466"/>
      <c r="J81" s="245"/>
      <c r="K81" s="245"/>
      <c r="L81" s="52"/>
      <c r="M81" s="387"/>
      <c r="N81" s="474"/>
      <c r="O81" s="245"/>
      <c r="P81" s="245"/>
      <c r="Q81" s="52"/>
      <c r="R81" s="255"/>
      <c r="S81" s="466"/>
      <c r="T81" s="245"/>
      <c r="U81" s="245"/>
      <c r="V81" s="52"/>
      <c r="W81" s="258"/>
      <c r="X81" s="466"/>
      <c r="Y81" s="245"/>
      <c r="Z81" s="245"/>
      <c r="AA81" s="52"/>
      <c r="AB81" s="258"/>
      <c r="AC81" s="466"/>
      <c r="AD81" s="245"/>
      <c r="AE81" s="245"/>
      <c r="AF81" s="52"/>
      <c r="AG81" s="258"/>
      <c r="AH81" s="466"/>
      <c r="AI81" s="245"/>
      <c r="AJ81" s="245"/>
      <c r="AK81" s="52"/>
      <c r="AL81" s="258"/>
      <c r="AM81" s="466"/>
      <c r="AN81" s="245"/>
      <c r="AO81" s="245"/>
      <c r="AP81" s="52"/>
      <c r="AQ81" s="480"/>
      <c r="AR81" s="4"/>
      <c r="AS81" s="3"/>
      <c r="AT81" s="3"/>
      <c r="AU81" s="2"/>
      <c r="AV81" s="484"/>
      <c r="AW81" s="492"/>
      <c r="AX81" s="245"/>
      <c r="AY81" s="245"/>
      <c r="AZ81" s="52"/>
      <c r="BA81" s="258"/>
      <c r="BB81" s="466"/>
      <c r="BC81" s="265"/>
      <c r="BD81" s="261"/>
      <c r="BE81" s="261"/>
      <c r="BF81" s="348">
        <f t="shared" si="1"/>
        <v>0</v>
      </c>
      <c r="BG81" s="235">
        <v>1</v>
      </c>
      <c r="BH81" s="245"/>
      <c r="BI81" s="245"/>
      <c r="BJ81" s="52"/>
      <c r="BK81" s="267"/>
      <c r="BL81" s="141"/>
    </row>
    <row r="82" spans="1:64">
      <c r="A82" s="20">
        <v>75</v>
      </c>
      <c r="B82" s="14" t="s">
        <v>115</v>
      </c>
      <c r="C82" s="333"/>
      <c r="D82" s="460"/>
      <c r="E82" s="245"/>
      <c r="F82" s="245">
        <v>1</v>
      </c>
      <c r="G82" s="52"/>
      <c r="H82" s="258"/>
      <c r="I82" s="466"/>
      <c r="J82" s="245"/>
      <c r="K82" s="245"/>
      <c r="L82" s="52"/>
      <c r="M82" s="387"/>
      <c r="N82" s="474"/>
      <c r="O82" s="245"/>
      <c r="P82" s="245"/>
      <c r="Q82" s="52"/>
      <c r="R82" s="255"/>
      <c r="S82" s="466"/>
      <c r="T82" s="245"/>
      <c r="U82" s="245"/>
      <c r="V82" s="52"/>
      <c r="W82" s="258"/>
      <c r="X82" s="466"/>
      <c r="Y82" s="245"/>
      <c r="Z82" s="245"/>
      <c r="AA82" s="52"/>
      <c r="AB82" s="258"/>
      <c r="AC82" s="466"/>
      <c r="AD82" s="245"/>
      <c r="AE82" s="245"/>
      <c r="AF82" s="52"/>
      <c r="AG82" s="258"/>
      <c r="AH82" s="466"/>
      <c r="AI82" s="245"/>
      <c r="AJ82" s="245"/>
      <c r="AK82" s="52"/>
      <c r="AL82" s="258"/>
      <c r="AM82" s="466"/>
      <c r="AN82" s="245"/>
      <c r="AO82" s="245"/>
      <c r="AP82" s="52"/>
      <c r="AQ82" s="480"/>
      <c r="AR82" s="4"/>
      <c r="AS82" s="3"/>
      <c r="AT82" s="3"/>
      <c r="AU82" s="2"/>
      <c r="AV82" s="484"/>
      <c r="AW82" s="492"/>
      <c r="AX82" s="245"/>
      <c r="AY82" s="245"/>
      <c r="AZ82" s="52"/>
      <c r="BA82" s="258"/>
      <c r="BB82" s="466"/>
      <c r="BC82" s="265"/>
      <c r="BD82" s="261"/>
      <c r="BE82" s="261"/>
      <c r="BF82" s="348">
        <f t="shared" si="1"/>
        <v>0</v>
      </c>
      <c r="BG82" s="235">
        <v>0</v>
      </c>
      <c r="BH82" s="245"/>
      <c r="BI82" s="245">
        <v>1</v>
      </c>
      <c r="BJ82" s="52"/>
      <c r="BK82" s="267"/>
      <c r="BL82" s="141"/>
    </row>
    <row r="83" spans="1:64">
      <c r="A83" s="20">
        <v>76</v>
      </c>
      <c r="B83" s="14" t="s">
        <v>114</v>
      </c>
      <c r="C83" s="328"/>
      <c r="D83" s="456"/>
      <c r="E83" s="3"/>
      <c r="F83" s="3"/>
      <c r="G83" s="2">
        <v>1</v>
      </c>
      <c r="H83" s="257"/>
      <c r="I83" s="250"/>
      <c r="J83" s="3"/>
      <c r="K83" s="3"/>
      <c r="L83" s="2"/>
      <c r="M83" s="385"/>
      <c r="N83" s="472"/>
      <c r="O83" s="3"/>
      <c r="P83" s="3"/>
      <c r="Q83" s="2"/>
      <c r="R83" s="254"/>
      <c r="S83" s="250"/>
      <c r="T83" s="3"/>
      <c r="U83" s="3"/>
      <c r="V83" s="2"/>
      <c r="W83" s="257"/>
      <c r="X83" s="250"/>
      <c r="Y83" s="3"/>
      <c r="Z83" s="3"/>
      <c r="AA83" s="2"/>
      <c r="AB83" s="257"/>
      <c r="AC83" s="250"/>
      <c r="AD83" s="3"/>
      <c r="AE83" s="3"/>
      <c r="AF83" s="2"/>
      <c r="AG83" s="257"/>
      <c r="AH83" s="250"/>
      <c r="AI83" s="3"/>
      <c r="AJ83" s="3"/>
      <c r="AK83" s="2"/>
      <c r="AL83" s="257"/>
      <c r="AM83" s="250"/>
      <c r="AN83" s="3"/>
      <c r="AO83" s="3"/>
      <c r="AP83" s="2"/>
      <c r="AQ83" s="477"/>
      <c r="AR83" s="4"/>
      <c r="AS83" s="3"/>
      <c r="AT83" s="3"/>
      <c r="AU83" s="2"/>
      <c r="AV83" s="481"/>
      <c r="AW83" s="490"/>
      <c r="AX83" s="3"/>
      <c r="AY83" s="3"/>
      <c r="AZ83" s="2"/>
      <c r="BA83" s="257"/>
      <c r="BB83" s="250"/>
      <c r="BC83" s="264"/>
      <c r="BD83" s="4"/>
      <c r="BE83" s="4"/>
      <c r="BF83" s="348">
        <f t="shared" si="1"/>
        <v>0</v>
      </c>
      <c r="BG83" s="235">
        <v>0</v>
      </c>
      <c r="BH83" s="3"/>
      <c r="BI83" s="3"/>
      <c r="BJ83" s="2">
        <v>1</v>
      </c>
      <c r="BK83" s="5">
        <v>2</v>
      </c>
      <c r="BL83" s="141"/>
    </row>
    <row r="84" spans="1:64">
      <c r="A84" s="20">
        <v>77</v>
      </c>
      <c r="B84" s="14" t="s">
        <v>112</v>
      </c>
      <c r="C84" s="328"/>
      <c r="D84" s="456"/>
      <c r="E84" s="3"/>
      <c r="F84" s="3"/>
      <c r="G84" s="2"/>
      <c r="H84" s="257"/>
      <c r="I84" s="250"/>
      <c r="J84" s="3"/>
      <c r="K84" s="3"/>
      <c r="L84" s="2"/>
      <c r="M84" s="385"/>
      <c r="N84" s="472"/>
      <c r="O84" s="3"/>
      <c r="P84" s="3"/>
      <c r="Q84" s="2"/>
      <c r="R84" s="254"/>
      <c r="S84" s="250"/>
      <c r="T84" s="3"/>
      <c r="U84" s="3"/>
      <c r="V84" s="2">
        <v>1</v>
      </c>
      <c r="W84" s="257"/>
      <c r="X84" s="250"/>
      <c r="Y84" s="3"/>
      <c r="Z84" s="3">
        <v>1</v>
      </c>
      <c r="AA84" s="2"/>
      <c r="AB84" s="257"/>
      <c r="AC84" s="250"/>
      <c r="AD84" s="3"/>
      <c r="AE84" s="3"/>
      <c r="AF84" s="2"/>
      <c r="AG84" s="257"/>
      <c r="AH84" s="250"/>
      <c r="AI84" s="3"/>
      <c r="AJ84" s="3"/>
      <c r="AK84" s="2"/>
      <c r="AL84" s="257"/>
      <c r="AM84" s="250"/>
      <c r="AN84" s="3"/>
      <c r="AO84" s="3"/>
      <c r="AP84" s="2"/>
      <c r="AQ84" s="477"/>
      <c r="AR84" s="4"/>
      <c r="AS84" s="3">
        <v>1</v>
      </c>
      <c r="AT84" s="3"/>
      <c r="AU84" s="2"/>
      <c r="AV84" s="481"/>
      <c r="AW84" s="490"/>
      <c r="AX84" s="3"/>
      <c r="AY84" s="3"/>
      <c r="AZ84" s="2"/>
      <c r="BA84" s="257"/>
      <c r="BB84" s="250"/>
      <c r="BC84" s="264"/>
      <c r="BD84" s="4"/>
      <c r="BE84" s="4"/>
      <c r="BF84" s="348">
        <f t="shared" si="1"/>
        <v>0</v>
      </c>
      <c r="BG84" s="235">
        <v>0</v>
      </c>
      <c r="BH84" s="3">
        <f>SUM(E84,J84,O84,T84,Y84,AD84,AI84,AN84,AS84,AX84,BC84)</f>
        <v>1</v>
      </c>
      <c r="BI84" s="3">
        <v>1</v>
      </c>
      <c r="BJ84" s="2">
        <v>1</v>
      </c>
      <c r="BK84" s="5">
        <v>1</v>
      </c>
      <c r="BL84" s="141"/>
    </row>
    <row r="85" spans="1:64" ht="15.75" thickBot="1">
      <c r="A85" s="20">
        <v>78</v>
      </c>
      <c r="B85" s="14" t="s">
        <v>113</v>
      </c>
      <c r="C85" s="328"/>
      <c r="D85" s="456"/>
      <c r="E85" s="3"/>
      <c r="F85" s="3"/>
      <c r="G85" s="2">
        <v>1</v>
      </c>
      <c r="H85" s="257"/>
      <c r="I85" s="250"/>
      <c r="J85" s="3"/>
      <c r="K85" s="3"/>
      <c r="L85" s="2"/>
      <c r="M85" s="385"/>
      <c r="N85" s="472"/>
      <c r="O85" s="3"/>
      <c r="P85" s="3"/>
      <c r="Q85" s="2"/>
      <c r="R85" s="254"/>
      <c r="S85" s="250"/>
      <c r="T85" s="3"/>
      <c r="U85" s="3"/>
      <c r="V85" s="2"/>
      <c r="W85" s="257"/>
      <c r="X85" s="250"/>
      <c r="Y85" s="3"/>
      <c r="Z85" s="3"/>
      <c r="AA85" s="2"/>
      <c r="AB85" s="257"/>
      <c r="AC85" s="250"/>
      <c r="AD85" s="3"/>
      <c r="AE85" s="3"/>
      <c r="AF85" s="2"/>
      <c r="AG85" s="257"/>
      <c r="AH85" s="250"/>
      <c r="AI85" s="3"/>
      <c r="AJ85" s="3"/>
      <c r="AK85" s="2"/>
      <c r="AL85" s="257"/>
      <c r="AM85" s="250"/>
      <c r="AN85" s="3"/>
      <c r="AO85" s="3"/>
      <c r="AP85" s="2"/>
      <c r="AQ85" s="477"/>
      <c r="AR85" s="486"/>
      <c r="AS85" s="194"/>
      <c r="AT85" s="194"/>
      <c r="AU85" s="11"/>
      <c r="AV85" s="481"/>
      <c r="AW85" s="490"/>
      <c r="AX85" s="3"/>
      <c r="AY85" s="3"/>
      <c r="AZ85" s="2">
        <v>1</v>
      </c>
      <c r="BA85" s="257"/>
      <c r="BB85" s="250"/>
      <c r="BC85" s="264"/>
      <c r="BD85" s="4"/>
      <c r="BE85" s="4"/>
      <c r="BF85" s="348">
        <f t="shared" si="1"/>
        <v>0</v>
      </c>
      <c r="BG85" s="495">
        <v>0</v>
      </c>
      <c r="BH85" s="245"/>
      <c r="BI85" s="245"/>
      <c r="BJ85" s="52">
        <v>2</v>
      </c>
      <c r="BK85" s="267"/>
      <c r="BL85" s="496"/>
    </row>
    <row r="86" spans="1:64" ht="15.75" thickBot="1">
      <c r="A86" s="2"/>
      <c r="B86" s="23"/>
      <c r="C86" s="334">
        <f>SUM(C4:C85)</f>
        <v>18</v>
      </c>
      <c r="D86" s="448">
        <f>SUM(D4:D85)</f>
        <v>36</v>
      </c>
      <c r="E86" s="246">
        <f>SUM(E4:E85)</f>
        <v>14</v>
      </c>
      <c r="F86" s="246">
        <f t="shared" ref="F86:G86" si="2">SUM(F4:F85)</f>
        <v>27</v>
      </c>
      <c r="G86" s="246">
        <f t="shared" si="2"/>
        <v>26</v>
      </c>
      <c r="H86" s="251">
        <f>SUM(H4:H85)</f>
        <v>13</v>
      </c>
      <c r="I86" s="246">
        <f>SUM(I4:I85)</f>
        <v>0</v>
      </c>
      <c r="J86" s="246">
        <f>SUM(J4:J85)</f>
        <v>1</v>
      </c>
      <c r="K86" s="246">
        <f t="shared" ref="K86:L86" si="3">SUM(K4:K85)</f>
        <v>5</v>
      </c>
      <c r="L86" s="246">
        <f t="shared" si="3"/>
        <v>2</v>
      </c>
      <c r="M86" s="388">
        <f>SUM(M4:M85)</f>
        <v>2</v>
      </c>
      <c r="N86" s="475">
        <f>SUM(N4:N85)</f>
        <v>3</v>
      </c>
      <c r="O86" s="246">
        <f>SUM(O4:O85)</f>
        <v>2</v>
      </c>
      <c r="P86" s="246">
        <f t="shared" ref="P86:Q86" si="4">SUM(P4:P85)</f>
        <v>4</v>
      </c>
      <c r="Q86" s="246">
        <f t="shared" si="4"/>
        <v>4</v>
      </c>
      <c r="R86" s="335">
        <f t="shared" ref="R86:AM86" si="5">SUM(R4:R85)</f>
        <v>1</v>
      </c>
      <c r="S86" s="246">
        <f t="shared" si="5"/>
        <v>2</v>
      </c>
      <c r="T86" s="246">
        <f t="shared" si="5"/>
        <v>4</v>
      </c>
      <c r="U86" s="246">
        <f t="shared" si="5"/>
        <v>5</v>
      </c>
      <c r="V86" s="246">
        <f t="shared" si="5"/>
        <v>7</v>
      </c>
      <c r="W86" s="251">
        <f t="shared" si="5"/>
        <v>4</v>
      </c>
      <c r="X86" s="246">
        <f t="shared" si="5"/>
        <v>2</v>
      </c>
      <c r="Y86" s="246">
        <f t="shared" si="5"/>
        <v>4</v>
      </c>
      <c r="Z86" s="246">
        <f t="shared" si="5"/>
        <v>4</v>
      </c>
      <c r="AA86" s="246">
        <f t="shared" si="5"/>
        <v>3</v>
      </c>
      <c r="AB86" s="251">
        <f t="shared" si="5"/>
        <v>0</v>
      </c>
      <c r="AC86" s="246">
        <f t="shared" si="5"/>
        <v>0</v>
      </c>
      <c r="AD86" s="246">
        <f t="shared" si="5"/>
        <v>0</v>
      </c>
      <c r="AE86" s="246">
        <f t="shared" si="5"/>
        <v>2</v>
      </c>
      <c r="AF86" s="246">
        <f t="shared" si="5"/>
        <v>1</v>
      </c>
      <c r="AG86" s="251">
        <f t="shared" si="5"/>
        <v>3</v>
      </c>
      <c r="AH86" s="246">
        <f t="shared" si="5"/>
        <v>2</v>
      </c>
      <c r="AI86" s="246">
        <f t="shared" si="5"/>
        <v>3</v>
      </c>
      <c r="AJ86" s="246">
        <f t="shared" si="5"/>
        <v>2</v>
      </c>
      <c r="AK86" s="246">
        <f t="shared" si="5"/>
        <v>4</v>
      </c>
      <c r="AL86" s="251">
        <f t="shared" si="5"/>
        <v>9</v>
      </c>
      <c r="AM86" s="246">
        <f t="shared" si="5"/>
        <v>5</v>
      </c>
      <c r="AN86" s="246">
        <f t="shared" ref="AN86" si="6">SUM(AN4:AN85)</f>
        <v>4</v>
      </c>
      <c r="AO86" s="246">
        <f t="shared" ref="AO86" si="7">SUM(AO4:AO85)</f>
        <v>1</v>
      </c>
      <c r="AP86" s="246">
        <f t="shared" ref="AP86" si="8">SUM(AP4:AP85)</f>
        <v>5</v>
      </c>
      <c r="AQ86" s="251">
        <f t="shared" ref="AQ86:BE86" si="9">SUM(AQ4:AQ85)</f>
        <v>2</v>
      </c>
      <c r="AR86" s="485">
        <f t="shared" si="9"/>
        <v>0</v>
      </c>
      <c r="AS86" s="485">
        <f t="shared" si="9"/>
        <v>1</v>
      </c>
      <c r="AT86" s="485">
        <f t="shared" si="9"/>
        <v>0</v>
      </c>
      <c r="AU86" s="485">
        <f t="shared" si="9"/>
        <v>0</v>
      </c>
      <c r="AV86" s="251">
        <f t="shared" si="9"/>
        <v>1</v>
      </c>
      <c r="AW86" s="246">
        <f t="shared" si="9"/>
        <v>3</v>
      </c>
      <c r="AX86" s="246">
        <f t="shared" si="9"/>
        <v>5</v>
      </c>
      <c r="AY86" s="246">
        <f t="shared" si="9"/>
        <v>6</v>
      </c>
      <c r="AZ86" s="246">
        <f t="shared" si="9"/>
        <v>3</v>
      </c>
      <c r="BA86" s="251">
        <f t="shared" si="9"/>
        <v>1</v>
      </c>
      <c r="BB86" s="246">
        <f t="shared" si="9"/>
        <v>0</v>
      </c>
      <c r="BC86" s="246">
        <f t="shared" si="9"/>
        <v>3</v>
      </c>
      <c r="BD86" s="246">
        <f t="shared" si="9"/>
        <v>0</v>
      </c>
      <c r="BE86" s="494">
        <f t="shared" si="9"/>
        <v>0</v>
      </c>
      <c r="BF86" s="348">
        <f t="shared" si="1"/>
        <v>54</v>
      </c>
      <c r="BG86" s="497">
        <v>53</v>
      </c>
      <c r="BH86" s="251">
        <f>SUM(BH4:BH85)</f>
        <v>41</v>
      </c>
      <c r="BI86" s="251">
        <f t="shared" ref="BI86:BL86" si="10">SUM(BI4:BI85)</f>
        <v>56</v>
      </c>
      <c r="BJ86" s="251">
        <f t="shared" si="10"/>
        <v>56</v>
      </c>
      <c r="BK86" s="251">
        <f t="shared" si="10"/>
        <v>61</v>
      </c>
      <c r="BL86" s="251">
        <f t="shared" si="10"/>
        <v>39</v>
      </c>
    </row>
  </sheetData>
  <mergeCells count="13">
    <mergeCell ref="BG2:BL2"/>
    <mergeCell ref="A1:AF1"/>
    <mergeCell ref="C2:G2"/>
    <mergeCell ref="H2:L2"/>
    <mergeCell ref="M2:Q2"/>
    <mergeCell ref="AV2:AZ2"/>
    <mergeCell ref="AQ2:AU2"/>
    <mergeCell ref="BA2:BE2"/>
    <mergeCell ref="R2:V2"/>
    <mergeCell ref="W2:AA2"/>
    <mergeCell ref="AB2:AF2"/>
    <mergeCell ref="AG2:AK2"/>
    <mergeCell ref="AL2:AP2"/>
  </mergeCells>
  <pageMargins left="0.70866141732283472" right="0.70866141732283472" top="0.74803149606299213" bottom="0.74803149606299213" header="0.31496062992125984" footer="0.31496062992125984"/>
  <pageSetup paperSize="9" scale="54" fitToHeight="7" orientation="landscape" verticalDpi="0" r:id="rId1"/>
  <rowBreaks count="1" manualBreakCount="1">
    <brk id="65" max="16383" man="1"/>
  </rowBreaks>
  <colBreaks count="1" manualBreakCount="1">
    <brk id="4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BX87"/>
  <sheetViews>
    <sheetView zoomScale="85" zoomScaleNormal="85" workbookViewId="0">
      <pane ySplit="3" topLeftCell="A25" activePane="bottomLeft" state="frozen"/>
      <selection pane="bottomLeft" activeCell="N19" sqref="N19"/>
    </sheetView>
  </sheetViews>
  <sheetFormatPr defaultRowHeight="15"/>
  <cols>
    <col min="1" max="1" width="3" style="10" bestFit="1" customWidth="1"/>
    <col min="2" max="2" width="17.28515625" style="10" customWidth="1"/>
    <col min="3" max="3" width="4.7109375" style="10" customWidth="1"/>
    <col min="4" max="4" width="3.140625" style="164" bestFit="1" customWidth="1"/>
    <col min="5" max="5" width="3.140625" style="62" customWidth="1"/>
    <col min="6" max="7" width="3.140625" style="10" bestFit="1" customWidth="1"/>
    <col min="8" max="8" width="3.140625" style="10" customWidth="1"/>
    <col min="9" max="9" width="3.140625" style="164" bestFit="1" customWidth="1"/>
    <col min="10" max="10" width="3.140625" style="158" customWidth="1"/>
    <col min="11" max="12" width="3.140625" style="10" bestFit="1" customWidth="1"/>
    <col min="13" max="13" width="3.140625" style="10" customWidth="1"/>
    <col min="14" max="14" width="3.140625" style="164" bestFit="1" customWidth="1"/>
    <col min="15" max="15" width="3.140625" style="62" customWidth="1"/>
    <col min="16" max="17" width="3.140625" style="10" bestFit="1" customWidth="1"/>
    <col min="18" max="18" width="3.140625" style="10" customWidth="1"/>
    <col min="19" max="19" width="3.140625" style="166" bestFit="1" customWidth="1"/>
    <col min="20" max="20" width="3.140625" style="62" customWidth="1"/>
    <col min="21" max="22" width="3.140625" style="10" bestFit="1" customWidth="1"/>
    <col min="23" max="23" width="3.140625" style="10" customWidth="1"/>
    <col min="24" max="24" width="3.140625" style="164" bestFit="1" customWidth="1"/>
    <col min="25" max="25" width="3.140625" style="62" customWidth="1"/>
    <col min="26" max="27" width="3.140625" style="10" bestFit="1" customWidth="1"/>
    <col min="28" max="28" width="3.140625" style="10" customWidth="1"/>
    <col min="29" max="29" width="3.140625" style="164" bestFit="1" customWidth="1"/>
    <col min="30" max="30" width="3.140625" style="62" customWidth="1"/>
    <col min="31" max="32" width="3.140625" style="10" bestFit="1" customWidth="1"/>
    <col min="33" max="33" width="3.140625" style="10" customWidth="1"/>
    <col min="34" max="34" width="3.140625" style="164" bestFit="1" customWidth="1"/>
    <col min="35" max="35" width="3.140625" style="62" customWidth="1"/>
    <col min="36" max="37" width="3.140625" style="10" bestFit="1" customWidth="1"/>
    <col min="38" max="38" width="3.140625" style="10" customWidth="1"/>
    <col min="39" max="39" width="3.140625" style="164" bestFit="1" customWidth="1"/>
    <col min="40" max="40" width="3.140625" style="62" customWidth="1"/>
    <col min="41" max="42" width="3.140625" style="10" bestFit="1" customWidth="1"/>
    <col min="43" max="43" width="3.140625" style="10" customWidth="1"/>
    <col min="44" max="44" width="3.140625" style="164" bestFit="1" customWidth="1"/>
    <col min="45" max="45" width="3.140625" style="62" customWidth="1"/>
    <col min="46" max="47" width="3.140625" style="10" bestFit="1" customWidth="1"/>
    <col min="48" max="48" width="3.140625" style="10" customWidth="1"/>
    <col min="49" max="49" width="3.140625" style="158" bestFit="1" customWidth="1"/>
    <col min="50" max="50" width="3.140625" style="62" customWidth="1"/>
    <col min="51" max="52" width="3.140625" style="10" bestFit="1" customWidth="1"/>
    <col min="53" max="53" width="3.140625" style="10" customWidth="1"/>
    <col min="54" max="54" width="3.140625" style="158" bestFit="1" customWidth="1"/>
    <col min="55" max="55" width="3.140625" style="62" customWidth="1"/>
    <col min="56" max="57" width="3.140625" style="10" bestFit="1" customWidth="1"/>
    <col min="58" max="58" width="3.140625" style="10" customWidth="1"/>
    <col min="59" max="59" width="3.140625" style="158" bestFit="1" customWidth="1"/>
    <col min="60" max="60" width="3.140625" style="62" customWidth="1"/>
    <col min="61" max="62" width="3.140625" style="10" bestFit="1" customWidth="1"/>
    <col min="63" max="63" width="3.140625" style="10" customWidth="1"/>
    <col min="64" max="64" width="3.140625" style="158" bestFit="1" customWidth="1"/>
    <col min="65" max="65" width="3.140625" style="62" customWidth="1"/>
    <col min="66" max="67" width="3.140625" style="10" bestFit="1" customWidth="1"/>
    <col min="68" max="68" width="3.140625" style="164" bestFit="1" customWidth="1"/>
    <col min="69" max="69" width="3.140625" style="62" customWidth="1"/>
    <col min="70" max="71" width="3.140625" style="10" bestFit="1" customWidth="1"/>
    <col min="72" max="72" width="5.5703125" style="10" customWidth="1"/>
    <col min="73" max="73" width="5.140625" style="266" bestFit="1" customWidth="1"/>
    <col min="74" max="74" width="5.140625" style="266" customWidth="1"/>
    <col min="75" max="75" width="3.140625" style="10" bestFit="1" customWidth="1"/>
    <col min="76" max="76" width="4" style="56" bestFit="1" customWidth="1"/>
    <col min="77" max="16384" width="9.140625" style="10"/>
  </cols>
  <sheetData>
    <row r="1" spans="1:76" ht="15" customHeight="1" thickBot="1">
      <c r="A1" s="867" t="s">
        <v>116</v>
      </c>
      <c r="B1" s="867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  <c r="Q1" s="863"/>
      <c r="R1" s="863"/>
      <c r="S1" s="863"/>
      <c r="T1" s="863"/>
      <c r="U1" s="863"/>
      <c r="V1" s="863"/>
      <c r="W1" s="863"/>
      <c r="X1" s="863"/>
      <c r="Y1" s="863"/>
      <c r="Z1" s="863"/>
      <c r="AA1" s="863"/>
      <c r="AB1" s="863"/>
      <c r="AC1" s="863"/>
      <c r="AD1" s="863"/>
      <c r="AE1" s="863"/>
      <c r="AF1" s="863"/>
      <c r="AG1" s="863"/>
      <c r="AH1" s="863"/>
      <c r="AI1" s="863"/>
      <c r="AJ1" s="863"/>
      <c r="AK1" s="863"/>
      <c r="AL1" s="863"/>
      <c r="AM1" s="863"/>
      <c r="AN1" s="811"/>
      <c r="AO1" s="811"/>
      <c r="AP1" s="811"/>
      <c r="AQ1" s="811"/>
      <c r="AR1" s="159"/>
      <c r="AS1" s="159"/>
      <c r="AT1" s="811"/>
      <c r="AU1" s="811"/>
      <c r="AV1" s="811"/>
      <c r="AW1" s="9"/>
      <c r="AX1" s="63"/>
      <c r="AY1" s="811"/>
      <c r="AZ1" s="811"/>
      <c r="BA1" s="811"/>
      <c r="BB1" s="9"/>
      <c r="BC1" s="63"/>
      <c r="BD1" s="811"/>
      <c r="BE1" s="811"/>
      <c r="BF1" s="811"/>
      <c r="BG1" s="9"/>
      <c r="BH1" s="63"/>
      <c r="BI1" s="811"/>
      <c r="BJ1" s="811"/>
      <c r="BK1" s="811"/>
      <c r="BL1" s="9"/>
      <c r="BM1" s="63"/>
      <c r="BN1" s="811"/>
      <c r="BO1" s="811"/>
      <c r="BP1" s="63"/>
      <c r="BQ1" s="63"/>
      <c r="BR1" s="811"/>
      <c r="BS1" s="9"/>
      <c r="BT1" s="9"/>
      <c r="BU1" s="161"/>
      <c r="BV1" s="161"/>
      <c r="BW1" s="9"/>
      <c r="BX1" s="161"/>
    </row>
    <row r="2" spans="1:76" ht="15" customHeight="1" thickBot="1">
      <c r="A2" s="17"/>
      <c r="B2" s="160" t="s">
        <v>32</v>
      </c>
      <c r="C2" s="864" t="s">
        <v>117</v>
      </c>
      <c r="D2" s="868"/>
      <c r="E2" s="868"/>
      <c r="F2" s="868"/>
      <c r="G2" s="868"/>
      <c r="H2" s="864" t="s">
        <v>165</v>
      </c>
      <c r="I2" s="865"/>
      <c r="J2" s="865"/>
      <c r="K2" s="865"/>
      <c r="L2" s="866"/>
      <c r="M2" s="869" t="s">
        <v>34</v>
      </c>
      <c r="N2" s="868"/>
      <c r="O2" s="868"/>
      <c r="P2" s="868"/>
      <c r="Q2" s="868"/>
      <c r="R2" s="864" t="s">
        <v>12</v>
      </c>
      <c r="S2" s="865"/>
      <c r="T2" s="865"/>
      <c r="U2" s="865"/>
      <c r="V2" s="865"/>
      <c r="W2" s="864" t="s">
        <v>13</v>
      </c>
      <c r="X2" s="865"/>
      <c r="Y2" s="865"/>
      <c r="Z2" s="865"/>
      <c r="AA2" s="865"/>
      <c r="AB2" s="869" t="s">
        <v>35</v>
      </c>
      <c r="AC2" s="868"/>
      <c r="AD2" s="868"/>
      <c r="AE2" s="868"/>
      <c r="AF2" s="868"/>
      <c r="AG2" s="864" t="s">
        <v>10</v>
      </c>
      <c r="AH2" s="865"/>
      <c r="AI2" s="865"/>
      <c r="AJ2" s="865"/>
      <c r="AK2" s="865"/>
      <c r="AL2" s="869" t="s">
        <v>14</v>
      </c>
      <c r="AM2" s="868"/>
      <c r="AN2" s="868"/>
      <c r="AO2" s="868"/>
      <c r="AP2" s="868"/>
      <c r="AQ2" s="869" t="s">
        <v>6</v>
      </c>
      <c r="AR2" s="868"/>
      <c r="AS2" s="868"/>
      <c r="AT2" s="868"/>
      <c r="AU2" s="868"/>
      <c r="AV2" s="864" t="s">
        <v>4</v>
      </c>
      <c r="AW2" s="865"/>
      <c r="AX2" s="865"/>
      <c r="AY2" s="865"/>
      <c r="AZ2" s="865"/>
      <c r="BA2" s="869" t="s">
        <v>29</v>
      </c>
      <c r="BB2" s="868"/>
      <c r="BC2" s="868"/>
      <c r="BD2" s="868"/>
      <c r="BE2" s="870"/>
      <c r="BF2" s="869" t="s">
        <v>16</v>
      </c>
      <c r="BG2" s="868"/>
      <c r="BH2" s="868"/>
      <c r="BI2" s="868"/>
      <c r="BJ2" s="870"/>
      <c r="BK2" s="864" t="s">
        <v>17</v>
      </c>
      <c r="BL2" s="865"/>
      <c r="BM2" s="865"/>
      <c r="BN2" s="865"/>
      <c r="BO2" s="866"/>
      <c r="BP2" s="864" t="s">
        <v>38</v>
      </c>
      <c r="BQ2" s="865"/>
      <c r="BR2" s="865"/>
      <c r="BS2" s="866"/>
      <c r="BT2" s="864" t="s">
        <v>118</v>
      </c>
      <c r="BU2" s="865"/>
      <c r="BV2" s="865"/>
      <c r="BW2" s="865"/>
      <c r="BX2" s="866"/>
    </row>
    <row r="3" spans="1:76" ht="24" thickBot="1">
      <c r="A3" s="18"/>
      <c r="B3" s="19"/>
      <c r="C3" s="526">
        <v>2024</v>
      </c>
      <c r="D3" s="527">
        <v>2023</v>
      </c>
      <c r="E3" s="528">
        <v>2022</v>
      </c>
      <c r="F3" s="528">
        <v>2021</v>
      </c>
      <c r="G3" s="529">
        <v>2020</v>
      </c>
      <c r="H3" s="526">
        <v>2024</v>
      </c>
      <c r="I3" s="527">
        <v>2023</v>
      </c>
      <c r="J3" s="528">
        <v>2022</v>
      </c>
      <c r="K3" s="528">
        <v>2021</v>
      </c>
      <c r="L3" s="544">
        <v>2020</v>
      </c>
      <c r="M3" s="545">
        <v>2024</v>
      </c>
      <c r="N3" s="543">
        <v>2023</v>
      </c>
      <c r="O3" s="528">
        <v>2022</v>
      </c>
      <c r="P3" s="528">
        <v>2021</v>
      </c>
      <c r="Q3" s="544">
        <v>2020</v>
      </c>
      <c r="R3" s="545">
        <v>2024</v>
      </c>
      <c r="S3" s="543">
        <v>2023</v>
      </c>
      <c r="T3" s="528">
        <v>2022</v>
      </c>
      <c r="U3" s="528">
        <v>2021</v>
      </c>
      <c r="V3" s="528">
        <v>2020</v>
      </c>
      <c r="W3" s="570">
        <v>2024</v>
      </c>
      <c r="X3" s="563">
        <v>2023</v>
      </c>
      <c r="Y3" s="564">
        <v>2022</v>
      </c>
      <c r="Z3" s="565">
        <v>2021</v>
      </c>
      <c r="AA3" s="579">
        <v>2020</v>
      </c>
      <c r="AB3" s="545">
        <v>2024</v>
      </c>
      <c r="AC3" s="543">
        <v>2023</v>
      </c>
      <c r="AD3" s="528">
        <v>2022</v>
      </c>
      <c r="AE3" s="528">
        <v>2021</v>
      </c>
      <c r="AF3" s="544">
        <v>2020</v>
      </c>
      <c r="AG3" s="542">
        <v>2024</v>
      </c>
      <c r="AH3" s="543">
        <v>2023</v>
      </c>
      <c r="AI3" s="543">
        <v>2022</v>
      </c>
      <c r="AJ3" s="528">
        <v>2021</v>
      </c>
      <c r="AK3" s="544">
        <v>2020</v>
      </c>
      <c r="AL3" s="545">
        <v>2024</v>
      </c>
      <c r="AM3" s="543">
        <v>2023</v>
      </c>
      <c r="AN3" s="528">
        <v>2022</v>
      </c>
      <c r="AO3" s="528">
        <v>2021</v>
      </c>
      <c r="AP3" s="544">
        <v>2020</v>
      </c>
      <c r="AQ3" s="545">
        <v>2024</v>
      </c>
      <c r="AR3" s="543">
        <v>2023</v>
      </c>
      <c r="AS3" s="528">
        <v>2022</v>
      </c>
      <c r="AT3" s="528">
        <v>2021</v>
      </c>
      <c r="AU3" s="544">
        <v>2020</v>
      </c>
      <c r="AV3" s="542">
        <v>2024</v>
      </c>
      <c r="AW3" s="528">
        <v>2023</v>
      </c>
      <c r="AX3" s="528">
        <v>2022</v>
      </c>
      <c r="AY3" s="528">
        <v>2021</v>
      </c>
      <c r="AZ3" s="544">
        <v>2020</v>
      </c>
      <c r="BA3" s="545">
        <v>2024</v>
      </c>
      <c r="BB3" s="543">
        <v>2023</v>
      </c>
      <c r="BC3" s="528">
        <v>2022</v>
      </c>
      <c r="BD3" s="528">
        <v>2021</v>
      </c>
      <c r="BE3" s="544">
        <v>2020</v>
      </c>
      <c r="BF3" s="545">
        <v>2024</v>
      </c>
      <c r="BG3" s="543">
        <v>2023</v>
      </c>
      <c r="BH3" s="528">
        <v>2022</v>
      </c>
      <c r="BI3" s="528">
        <v>2021</v>
      </c>
      <c r="BJ3" s="529">
        <v>2020</v>
      </c>
      <c r="BK3" s="545">
        <v>2024</v>
      </c>
      <c r="BL3" s="543">
        <v>2023</v>
      </c>
      <c r="BM3" s="543">
        <v>2022</v>
      </c>
      <c r="BN3" s="528">
        <v>2021</v>
      </c>
      <c r="BO3" s="529">
        <v>2020</v>
      </c>
      <c r="BP3" s="542">
        <v>2023</v>
      </c>
      <c r="BQ3" s="543">
        <v>2022</v>
      </c>
      <c r="BR3" s="528">
        <v>2021</v>
      </c>
      <c r="BS3" s="528">
        <v>2020</v>
      </c>
      <c r="BT3" s="542">
        <v>2023</v>
      </c>
      <c r="BU3" s="527">
        <v>2023</v>
      </c>
      <c r="BV3" s="543">
        <v>2022</v>
      </c>
      <c r="BW3" s="617">
        <v>2021</v>
      </c>
      <c r="BX3" s="529">
        <v>2020</v>
      </c>
    </row>
    <row r="4" spans="1:76">
      <c r="A4" s="20">
        <v>1</v>
      </c>
      <c r="B4" s="14" t="s">
        <v>94</v>
      </c>
      <c r="C4" s="523"/>
      <c r="D4" s="524"/>
      <c r="E4" s="252"/>
      <c r="F4" s="247"/>
      <c r="G4" s="525"/>
      <c r="H4" s="530"/>
      <c r="I4" s="531"/>
      <c r="J4" s="532"/>
      <c r="K4" s="533"/>
      <c r="L4" s="534"/>
      <c r="M4" s="540"/>
      <c r="N4" s="541"/>
      <c r="O4" s="533"/>
      <c r="P4" s="533"/>
      <c r="Q4" s="525"/>
      <c r="R4" s="550"/>
      <c r="S4" s="549">
        <v>5</v>
      </c>
      <c r="T4" s="533"/>
      <c r="U4" s="533"/>
      <c r="V4" s="525"/>
      <c r="W4" s="571"/>
      <c r="X4" s="569"/>
      <c r="Y4" s="568"/>
      <c r="Z4" s="538"/>
      <c r="AA4" s="580"/>
      <c r="AB4" s="582"/>
      <c r="AC4" s="562"/>
      <c r="AD4" s="548"/>
      <c r="AE4" s="533"/>
      <c r="AF4" s="525"/>
      <c r="AG4" s="581"/>
      <c r="AH4" s="583"/>
      <c r="AI4" s="583"/>
      <c r="AJ4" s="533"/>
      <c r="AK4" s="525"/>
      <c r="AL4" s="582"/>
      <c r="AM4" s="562"/>
      <c r="AN4" s="548"/>
      <c r="AO4" s="533">
        <v>2</v>
      </c>
      <c r="AP4" s="525"/>
      <c r="AQ4" s="582"/>
      <c r="AR4" s="562"/>
      <c r="AS4" s="548"/>
      <c r="AT4" s="533">
        <v>1</v>
      </c>
      <c r="AU4" s="525"/>
      <c r="AV4" s="581"/>
      <c r="AW4" s="548"/>
      <c r="AX4" s="548"/>
      <c r="AY4" s="533"/>
      <c r="AZ4" s="525"/>
      <c r="BA4" s="582"/>
      <c r="BB4" s="562"/>
      <c r="BC4" s="548"/>
      <c r="BD4" s="533"/>
      <c r="BE4" s="602"/>
      <c r="BF4" s="582"/>
      <c r="BG4" s="562"/>
      <c r="BH4" s="548"/>
      <c r="BI4" s="533"/>
      <c r="BJ4" s="534"/>
      <c r="BK4" s="582"/>
      <c r="BL4" s="562"/>
      <c r="BM4" s="583"/>
      <c r="BN4" s="533"/>
      <c r="BO4" s="533"/>
      <c r="BP4" s="581"/>
      <c r="BQ4" s="583"/>
      <c r="BR4" s="533"/>
      <c r="BS4" s="548"/>
      <c r="BT4" s="614">
        <f>SUM(C4,H4,M4,R4,W4,AB4,AG4,AL4,AQ4,AV4,BA4,BF4,BK4)</f>
        <v>0</v>
      </c>
      <c r="BU4" s="615">
        <v>5</v>
      </c>
      <c r="BV4" s="615">
        <f t="shared" ref="BV4:BV67" si="0">SUM(E4,J4,O4,T4,Y4,AD4,AI4,AN4,AS4,AX4,BC4,BH4,BM4,BQ4)</f>
        <v>0</v>
      </c>
      <c r="BW4" s="616">
        <v>3</v>
      </c>
      <c r="BX4" s="122">
        <v>1</v>
      </c>
    </row>
    <row r="5" spans="1:76">
      <c r="A5" s="20">
        <v>2</v>
      </c>
      <c r="B5" s="14" t="s">
        <v>95</v>
      </c>
      <c r="C5" s="167"/>
      <c r="D5" s="508"/>
      <c r="E5" s="139"/>
      <c r="F5" s="3"/>
      <c r="G5" s="23"/>
      <c r="H5" s="169"/>
      <c r="I5" s="290"/>
      <c r="J5" s="7"/>
      <c r="K5" s="21"/>
      <c r="L5" s="520"/>
      <c r="M5" s="535"/>
      <c r="N5" s="292"/>
      <c r="O5" s="21"/>
      <c r="P5" s="21"/>
      <c r="Q5" s="23">
        <v>1</v>
      </c>
      <c r="R5" s="551"/>
      <c r="S5" s="547"/>
      <c r="T5" s="21"/>
      <c r="U5" s="21"/>
      <c r="V5" s="23"/>
      <c r="W5" s="572"/>
      <c r="X5" s="560"/>
      <c r="Y5" s="20"/>
      <c r="Z5" s="21"/>
      <c r="AA5" s="23"/>
      <c r="AB5" s="572"/>
      <c r="AC5" s="560"/>
      <c r="AD5" s="20"/>
      <c r="AE5" s="21"/>
      <c r="AF5" s="23"/>
      <c r="AG5" s="162"/>
      <c r="AH5" s="287"/>
      <c r="AI5" s="287"/>
      <c r="AJ5" s="21"/>
      <c r="AK5" s="23"/>
      <c r="AL5" s="572"/>
      <c r="AM5" s="560"/>
      <c r="AN5" s="20"/>
      <c r="AO5" s="21"/>
      <c r="AP5" s="23"/>
      <c r="AQ5" s="572"/>
      <c r="AR5" s="560"/>
      <c r="AS5" s="20"/>
      <c r="AT5" s="21">
        <v>1</v>
      </c>
      <c r="AU5" s="23"/>
      <c r="AV5" s="162"/>
      <c r="AW5" s="20"/>
      <c r="AX5" s="20"/>
      <c r="AY5" s="21">
        <v>1</v>
      </c>
      <c r="AZ5" s="23"/>
      <c r="BA5" s="572"/>
      <c r="BB5" s="560"/>
      <c r="BC5" s="20"/>
      <c r="BD5" s="21"/>
      <c r="BE5" s="603"/>
      <c r="BF5" s="572"/>
      <c r="BG5" s="560"/>
      <c r="BH5" s="20"/>
      <c r="BI5" s="21"/>
      <c r="BJ5" s="520"/>
      <c r="BK5" s="572"/>
      <c r="BL5" s="560"/>
      <c r="BM5" s="287"/>
      <c r="BN5" s="21"/>
      <c r="BO5" s="21"/>
      <c r="BP5" s="162"/>
      <c r="BQ5" s="287"/>
      <c r="BR5" s="21"/>
      <c r="BS5" s="20"/>
      <c r="BT5" s="614">
        <f t="shared" ref="BT5:BT68" si="1">SUM(C5,H5,M5,R5,W5,AB5,AG5,AL5,AQ5,AV5,BA5,BF5,BK5)</f>
        <v>0</v>
      </c>
      <c r="BU5" s="606">
        <v>0</v>
      </c>
      <c r="BV5" s="606">
        <f t="shared" si="0"/>
        <v>0</v>
      </c>
      <c r="BW5" s="147">
        <v>2</v>
      </c>
      <c r="BX5" s="123">
        <v>3</v>
      </c>
    </row>
    <row r="6" spans="1:76">
      <c r="A6" s="20">
        <v>3</v>
      </c>
      <c r="B6" s="22" t="s">
        <v>96</v>
      </c>
      <c r="C6" s="168"/>
      <c r="D6" s="508"/>
      <c r="E6" s="139"/>
      <c r="F6" s="3"/>
      <c r="G6" s="23"/>
      <c r="H6" s="169"/>
      <c r="I6" s="290"/>
      <c r="J6" s="7"/>
      <c r="K6" s="21"/>
      <c r="L6" s="520"/>
      <c r="M6" s="535"/>
      <c r="N6" s="292"/>
      <c r="O6" s="21">
        <v>2</v>
      </c>
      <c r="P6" s="21"/>
      <c r="Q6" s="23"/>
      <c r="R6" s="551">
        <v>1</v>
      </c>
      <c r="S6" s="547"/>
      <c r="T6" s="21"/>
      <c r="U6" s="21"/>
      <c r="V6" s="23">
        <v>1</v>
      </c>
      <c r="W6" s="572"/>
      <c r="X6" s="560"/>
      <c r="Y6" s="20"/>
      <c r="Z6" s="21"/>
      <c r="AA6" s="23"/>
      <c r="AB6" s="572"/>
      <c r="AC6" s="560"/>
      <c r="AD6" s="20"/>
      <c r="AE6" s="21"/>
      <c r="AF6" s="23"/>
      <c r="AG6" s="162"/>
      <c r="AH6" s="287"/>
      <c r="AI6" s="287"/>
      <c r="AJ6" s="21"/>
      <c r="AK6" s="23"/>
      <c r="AL6" s="572"/>
      <c r="AM6" s="560"/>
      <c r="AN6" s="20"/>
      <c r="AO6" s="21">
        <v>2</v>
      </c>
      <c r="AP6" s="23"/>
      <c r="AQ6" s="572"/>
      <c r="AR6" s="560">
        <v>1</v>
      </c>
      <c r="AS6" s="20"/>
      <c r="AT6" s="21"/>
      <c r="AU6" s="23"/>
      <c r="AV6" s="162"/>
      <c r="AW6" s="20">
        <v>1</v>
      </c>
      <c r="AX6" s="20">
        <v>1</v>
      </c>
      <c r="AY6" s="21"/>
      <c r="AZ6" s="23"/>
      <c r="BA6" s="572"/>
      <c r="BB6" s="560"/>
      <c r="BC6" s="20"/>
      <c r="BD6" s="21"/>
      <c r="BE6" s="603"/>
      <c r="BF6" s="572"/>
      <c r="BG6" s="560"/>
      <c r="BH6" s="20"/>
      <c r="BI6" s="21"/>
      <c r="BJ6" s="520"/>
      <c r="BK6" s="572"/>
      <c r="BL6" s="560"/>
      <c r="BM6" s="287"/>
      <c r="BN6" s="21"/>
      <c r="BO6" s="21"/>
      <c r="BP6" s="162"/>
      <c r="BQ6" s="287"/>
      <c r="BR6" s="21"/>
      <c r="BS6" s="20"/>
      <c r="BT6" s="614">
        <f t="shared" si="1"/>
        <v>1</v>
      </c>
      <c r="BU6" s="606">
        <v>2</v>
      </c>
      <c r="BV6" s="606">
        <f t="shared" si="0"/>
        <v>3</v>
      </c>
      <c r="BW6" s="147">
        <v>2</v>
      </c>
      <c r="BX6" s="123">
        <v>1</v>
      </c>
    </row>
    <row r="7" spans="1:76">
      <c r="A7" s="20">
        <v>4</v>
      </c>
      <c r="B7" s="14" t="s">
        <v>97</v>
      </c>
      <c r="C7" s="167"/>
      <c r="D7" s="508"/>
      <c r="E7" s="139"/>
      <c r="F7" s="3"/>
      <c r="G7" s="23"/>
      <c r="H7" s="169"/>
      <c r="I7" s="290"/>
      <c r="J7" s="7"/>
      <c r="K7" s="21"/>
      <c r="L7" s="520"/>
      <c r="M7" s="535"/>
      <c r="N7" s="292"/>
      <c r="O7" s="21">
        <v>1</v>
      </c>
      <c r="P7" s="21">
        <v>1</v>
      </c>
      <c r="Q7" s="23"/>
      <c r="R7" s="551"/>
      <c r="S7" s="547">
        <v>1</v>
      </c>
      <c r="T7" s="21"/>
      <c r="U7" s="21">
        <v>1</v>
      </c>
      <c r="V7" s="23"/>
      <c r="W7" s="572"/>
      <c r="X7" s="560"/>
      <c r="Y7" s="20"/>
      <c r="Z7" s="21"/>
      <c r="AA7" s="23"/>
      <c r="AB7" s="572"/>
      <c r="AC7" s="560"/>
      <c r="AD7" s="20"/>
      <c r="AE7" s="21"/>
      <c r="AF7" s="23"/>
      <c r="AG7" s="162"/>
      <c r="AH7" s="287"/>
      <c r="AI7" s="287"/>
      <c r="AJ7" s="21"/>
      <c r="AK7" s="23"/>
      <c r="AL7" s="572"/>
      <c r="AM7" s="560"/>
      <c r="AN7" s="20"/>
      <c r="AO7" s="21"/>
      <c r="AP7" s="23"/>
      <c r="AQ7" s="572"/>
      <c r="AR7" s="560"/>
      <c r="AS7" s="20"/>
      <c r="AT7" s="21">
        <v>1</v>
      </c>
      <c r="AU7" s="23"/>
      <c r="AV7" s="162"/>
      <c r="AW7" s="20"/>
      <c r="AX7" s="20"/>
      <c r="AY7" s="21"/>
      <c r="AZ7" s="23"/>
      <c r="BA7" s="572"/>
      <c r="BB7" s="560"/>
      <c r="BC7" s="20"/>
      <c r="BD7" s="21"/>
      <c r="BE7" s="603"/>
      <c r="BF7" s="572"/>
      <c r="BG7" s="560"/>
      <c r="BH7" s="20"/>
      <c r="BI7" s="21"/>
      <c r="BJ7" s="520"/>
      <c r="BK7" s="572"/>
      <c r="BL7" s="560"/>
      <c r="BM7" s="287"/>
      <c r="BN7" s="21"/>
      <c r="BO7" s="21"/>
      <c r="BP7" s="162"/>
      <c r="BQ7" s="287"/>
      <c r="BR7" s="21"/>
      <c r="BS7" s="20"/>
      <c r="BT7" s="614">
        <f t="shared" si="1"/>
        <v>0</v>
      </c>
      <c r="BU7" s="606">
        <v>1</v>
      </c>
      <c r="BV7" s="606">
        <f t="shared" si="0"/>
        <v>1</v>
      </c>
      <c r="BW7" s="147">
        <v>3</v>
      </c>
      <c r="BX7" s="123">
        <v>1</v>
      </c>
    </row>
    <row r="8" spans="1:76">
      <c r="A8" s="20">
        <v>5</v>
      </c>
      <c r="B8" s="14" t="s">
        <v>98</v>
      </c>
      <c r="C8" s="167"/>
      <c r="D8" s="508"/>
      <c r="E8" s="139"/>
      <c r="F8" s="3"/>
      <c r="G8" s="23"/>
      <c r="H8" s="169"/>
      <c r="I8" s="290"/>
      <c r="J8" s="7"/>
      <c r="K8" s="21"/>
      <c r="L8" s="520"/>
      <c r="M8" s="535"/>
      <c r="N8" s="292"/>
      <c r="O8" s="21"/>
      <c r="P8" s="21"/>
      <c r="Q8" s="23"/>
      <c r="R8" s="551">
        <v>1</v>
      </c>
      <c r="S8" s="547"/>
      <c r="T8" s="21"/>
      <c r="U8" s="21"/>
      <c r="V8" s="23"/>
      <c r="W8" s="572"/>
      <c r="X8" s="560"/>
      <c r="Y8" s="20"/>
      <c r="Z8" s="21"/>
      <c r="AA8" s="23"/>
      <c r="AB8" s="572"/>
      <c r="AC8" s="560"/>
      <c r="AD8" s="20"/>
      <c r="AE8" s="21"/>
      <c r="AF8" s="23"/>
      <c r="AG8" s="162"/>
      <c r="AH8" s="287"/>
      <c r="AI8" s="287"/>
      <c r="AJ8" s="21"/>
      <c r="AK8" s="23"/>
      <c r="AL8" s="572"/>
      <c r="AM8" s="560"/>
      <c r="AN8" s="20"/>
      <c r="AO8" s="21"/>
      <c r="AP8" s="23"/>
      <c r="AQ8" s="572"/>
      <c r="AR8" s="560"/>
      <c r="AS8" s="20">
        <v>1</v>
      </c>
      <c r="AT8" s="21"/>
      <c r="AU8" s="23"/>
      <c r="AV8" s="162"/>
      <c r="AW8" s="20"/>
      <c r="AX8" s="20"/>
      <c r="AY8" s="21"/>
      <c r="AZ8" s="23"/>
      <c r="BA8" s="572"/>
      <c r="BB8" s="560"/>
      <c r="BC8" s="20"/>
      <c r="BD8" s="21"/>
      <c r="BE8" s="603"/>
      <c r="BF8" s="572"/>
      <c r="BG8" s="560"/>
      <c r="BH8" s="20"/>
      <c r="BI8" s="21"/>
      <c r="BJ8" s="520"/>
      <c r="BK8" s="572"/>
      <c r="BL8" s="560"/>
      <c r="BM8" s="287"/>
      <c r="BN8" s="21"/>
      <c r="BO8" s="21"/>
      <c r="BP8" s="162"/>
      <c r="BQ8" s="287"/>
      <c r="BR8" s="21"/>
      <c r="BS8" s="20"/>
      <c r="BT8" s="614">
        <f t="shared" si="1"/>
        <v>1</v>
      </c>
      <c r="BU8" s="606">
        <v>0</v>
      </c>
      <c r="BV8" s="606">
        <f t="shared" si="0"/>
        <v>1</v>
      </c>
      <c r="BW8" s="147"/>
      <c r="BX8" s="123"/>
    </row>
    <row r="9" spans="1:76">
      <c r="A9" s="20">
        <v>6</v>
      </c>
      <c r="B9" s="14" t="s">
        <v>99</v>
      </c>
      <c r="C9" s="167"/>
      <c r="D9" s="508"/>
      <c r="E9" s="139"/>
      <c r="F9" s="3"/>
      <c r="G9" s="23"/>
      <c r="H9" s="169"/>
      <c r="I9" s="290"/>
      <c r="J9" s="7"/>
      <c r="K9" s="21"/>
      <c r="L9" s="520"/>
      <c r="M9" s="535"/>
      <c r="N9" s="292"/>
      <c r="O9" s="21"/>
      <c r="P9" s="21"/>
      <c r="Q9" s="23"/>
      <c r="R9" s="551"/>
      <c r="S9" s="547"/>
      <c r="T9" s="21"/>
      <c r="U9" s="21">
        <v>1</v>
      </c>
      <c r="V9" s="23"/>
      <c r="W9" s="572"/>
      <c r="X9" s="560"/>
      <c r="Y9" s="20">
        <v>1</v>
      </c>
      <c r="Z9" s="21"/>
      <c r="AA9" s="23"/>
      <c r="AB9" s="572"/>
      <c r="AC9" s="560"/>
      <c r="AD9" s="20">
        <v>1</v>
      </c>
      <c r="AE9" s="21"/>
      <c r="AF9" s="23"/>
      <c r="AG9" s="162"/>
      <c r="AH9" s="287"/>
      <c r="AI9" s="287"/>
      <c r="AJ9" s="21"/>
      <c r="AK9" s="23"/>
      <c r="AL9" s="572"/>
      <c r="AM9" s="560"/>
      <c r="AN9" s="20"/>
      <c r="AO9" s="21"/>
      <c r="AP9" s="23"/>
      <c r="AQ9" s="572"/>
      <c r="AR9" s="560"/>
      <c r="AS9" s="20"/>
      <c r="AT9" s="21"/>
      <c r="AU9" s="23"/>
      <c r="AV9" s="162"/>
      <c r="AW9" s="20"/>
      <c r="AX9" s="20"/>
      <c r="AY9" s="21"/>
      <c r="AZ9" s="23"/>
      <c r="BA9" s="572">
        <v>1</v>
      </c>
      <c r="BB9" s="560"/>
      <c r="BC9" s="20"/>
      <c r="BD9" s="21"/>
      <c r="BE9" s="603"/>
      <c r="BF9" s="572"/>
      <c r="BG9" s="560"/>
      <c r="BH9" s="20"/>
      <c r="BI9" s="21"/>
      <c r="BJ9" s="520"/>
      <c r="BK9" s="572"/>
      <c r="BL9" s="560"/>
      <c r="BM9" s="287"/>
      <c r="BN9" s="21"/>
      <c r="BO9" s="21"/>
      <c r="BP9" s="162"/>
      <c r="BQ9" s="287"/>
      <c r="BR9" s="21"/>
      <c r="BS9" s="20"/>
      <c r="BT9" s="614">
        <f t="shared" si="1"/>
        <v>1</v>
      </c>
      <c r="BU9" s="606">
        <v>0</v>
      </c>
      <c r="BV9" s="606">
        <f t="shared" si="0"/>
        <v>2</v>
      </c>
      <c r="BW9" s="147">
        <v>1</v>
      </c>
      <c r="BX9" s="123"/>
    </row>
    <row r="10" spans="1:76">
      <c r="A10" s="20">
        <v>7</v>
      </c>
      <c r="B10" s="16" t="s">
        <v>100</v>
      </c>
      <c r="C10" s="169"/>
      <c r="D10" s="290"/>
      <c r="E10" s="244"/>
      <c r="F10" s="7"/>
      <c r="G10" s="23"/>
      <c r="H10" s="169"/>
      <c r="I10" s="290"/>
      <c r="J10" s="7"/>
      <c r="K10" s="21"/>
      <c r="L10" s="520"/>
      <c r="M10" s="535"/>
      <c r="N10" s="292"/>
      <c r="O10" s="21">
        <v>1</v>
      </c>
      <c r="P10" s="21"/>
      <c r="Q10" s="23">
        <v>1</v>
      </c>
      <c r="R10" s="551">
        <v>3</v>
      </c>
      <c r="S10" s="547"/>
      <c r="T10" s="21">
        <v>1</v>
      </c>
      <c r="U10" s="21"/>
      <c r="V10" s="23"/>
      <c r="W10" s="572"/>
      <c r="X10" s="560"/>
      <c r="Y10" s="20"/>
      <c r="Z10" s="21"/>
      <c r="AA10" s="23"/>
      <c r="AB10" s="572"/>
      <c r="AC10" s="560"/>
      <c r="AD10" s="20"/>
      <c r="AE10" s="21"/>
      <c r="AF10" s="23"/>
      <c r="AG10" s="162"/>
      <c r="AH10" s="287"/>
      <c r="AI10" s="287"/>
      <c r="AJ10" s="21"/>
      <c r="AK10" s="23"/>
      <c r="AL10" s="572"/>
      <c r="AM10" s="560"/>
      <c r="AN10" s="20"/>
      <c r="AO10" s="21"/>
      <c r="AP10" s="23"/>
      <c r="AQ10" s="572">
        <v>1</v>
      </c>
      <c r="AR10" s="560"/>
      <c r="AS10" s="20"/>
      <c r="AT10" s="21"/>
      <c r="AU10" s="23"/>
      <c r="AV10" s="162">
        <v>1</v>
      </c>
      <c r="AW10" s="20"/>
      <c r="AX10" s="20">
        <v>1</v>
      </c>
      <c r="AY10" s="21">
        <v>1</v>
      </c>
      <c r="AZ10" s="23"/>
      <c r="BA10" s="572">
        <v>1</v>
      </c>
      <c r="BB10" s="560"/>
      <c r="BC10" s="20"/>
      <c r="BD10" s="21"/>
      <c r="BE10" s="603"/>
      <c r="BF10" s="572"/>
      <c r="BG10" s="560"/>
      <c r="BH10" s="20"/>
      <c r="BI10" s="21"/>
      <c r="BJ10" s="520"/>
      <c r="BK10" s="572"/>
      <c r="BL10" s="560"/>
      <c r="BM10" s="287"/>
      <c r="BN10" s="21"/>
      <c r="BO10" s="21"/>
      <c r="BP10" s="162"/>
      <c r="BQ10" s="287"/>
      <c r="BR10" s="21"/>
      <c r="BS10" s="20"/>
      <c r="BT10" s="614">
        <f t="shared" si="1"/>
        <v>6</v>
      </c>
      <c r="BU10" s="606">
        <v>0</v>
      </c>
      <c r="BV10" s="606">
        <f t="shared" si="0"/>
        <v>3</v>
      </c>
      <c r="BW10" s="147">
        <v>1</v>
      </c>
      <c r="BX10" s="123">
        <v>2</v>
      </c>
    </row>
    <row r="11" spans="1:76">
      <c r="A11" s="20">
        <v>8</v>
      </c>
      <c r="B11" s="14" t="s">
        <v>101</v>
      </c>
      <c r="C11" s="167"/>
      <c r="D11" s="508"/>
      <c r="E11" s="139"/>
      <c r="F11" s="3"/>
      <c r="G11" s="23"/>
      <c r="H11" s="169"/>
      <c r="I11" s="290"/>
      <c r="J11" s="7"/>
      <c r="K11" s="21"/>
      <c r="L11" s="520"/>
      <c r="M11" s="535"/>
      <c r="N11" s="292">
        <v>1</v>
      </c>
      <c r="O11" s="21">
        <v>1</v>
      </c>
      <c r="P11" s="21"/>
      <c r="Q11" s="23"/>
      <c r="R11" s="551"/>
      <c r="S11" s="547"/>
      <c r="T11" s="21"/>
      <c r="U11" s="21"/>
      <c r="V11" s="23"/>
      <c r="W11" s="572"/>
      <c r="X11" s="560"/>
      <c r="Y11" s="20"/>
      <c r="Z11" s="21"/>
      <c r="AA11" s="23"/>
      <c r="AB11" s="572"/>
      <c r="AC11" s="560"/>
      <c r="AD11" s="20"/>
      <c r="AE11" s="21"/>
      <c r="AF11" s="23"/>
      <c r="AG11" s="162"/>
      <c r="AH11" s="287"/>
      <c r="AI11" s="287"/>
      <c r="AJ11" s="21"/>
      <c r="AK11" s="23"/>
      <c r="AL11" s="572"/>
      <c r="AM11" s="560"/>
      <c r="AN11" s="20"/>
      <c r="AO11" s="21"/>
      <c r="AP11" s="23"/>
      <c r="AQ11" s="572"/>
      <c r="AR11" s="560"/>
      <c r="AS11" s="20">
        <v>1</v>
      </c>
      <c r="AT11" s="21">
        <v>1</v>
      </c>
      <c r="AU11" s="23"/>
      <c r="AV11" s="162"/>
      <c r="AW11" s="20">
        <v>1</v>
      </c>
      <c r="AX11" s="20"/>
      <c r="AY11" s="21"/>
      <c r="AZ11" s="23"/>
      <c r="BA11" s="572"/>
      <c r="BB11" s="560"/>
      <c r="BC11" s="20"/>
      <c r="BD11" s="21"/>
      <c r="BE11" s="603"/>
      <c r="BF11" s="572"/>
      <c r="BG11" s="560"/>
      <c r="BH11" s="20"/>
      <c r="BI11" s="21"/>
      <c r="BJ11" s="520"/>
      <c r="BK11" s="572"/>
      <c r="BL11" s="560"/>
      <c r="BM11" s="287"/>
      <c r="BN11" s="21"/>
      <c r="BO11" s="21"/>
      <c r="BP11" s="162"/>
      <c r="BQ11" s="287"/>
      <c r="BR11" s="21"/>
      <c r="BS11" s="20"/>
      <c r="BT11" s="614">
        <f t="shared" si="1"/>
        <v>0</v>
      </c>
      <c r="BU11" s="606">
        <v>2</v>
      </c>
      <c r="BV11" s="606">
        <f t="shared" si="0"/>
        <v>2</v>
      </c>
      <c r="BW11" s="147">
        <v>1</v>
      </c>
      <c r="BX11" s="123">
        <v>1</v>
      </c>
    </row>
    <row r="12" spans="1:76">
      <c r="A12" s="20">
        <v>9</v>
      </c>
      <c r="B12" s="14" t="s">
        <v>102</v>
      </c>
      <c r="C12" s="167"/>
      <c r="D12" s="508"/>
      <c r="E12" s="139"/>
      <c r="F12" s="3"/>
      <c r="G12" s="23"/>
      <c r="H12" s="169"/>
      <c r="I12" s="290"/>
      <c r="J12" s="7"/>
      <c r="K12" s="21"/>
      <c r="L12" s="520"/>
      <c r="M12" s="535"/>
      <c r="N12" s="292"/>
      <c r="O12" s="21"/>
      <c r="P12" s="21"/>
      <c r="Q12" s="23"/>
      <c r="R12" s="551"/>
      <c r="S12" s="547"/>
      <c r="T12" s="21"/>
      <c r="U12" s="21"/>
      <c r="V12" s="23"/>
      <c r="W12" s="572"/>
      <c r="X12" s="560"/>
      <c r="Y12" s="20"/>
      <c r="Z12" s="21">
        <v>1</v>
      </c>
      <c r="AA12" s="23"/>
      <c r="AB12" s="572"/>
      <c r="AC12" s="560"/>
      <c r="AD12" s="20"/>
      <c r="AE12" s="21"/>
      <c r="AF12" s="23"/>
      <c r="AG12" s="162"/>
      <c r="AH12" s="287"/>
      <c r="AI12" s="287"/>
      <c r="AJ12" s="21"/>
      <c r="AK12" s="23"/>
      <c r="AL12" s="572"/>
      <c r="AM12" s="560"/>
      <c r="AN12" s="20"/>
      <c r="AO12" s="21"/>
      <c r="AP12" s="23"/>
      <c r="AQ12" s="572"/>
      <c r="AR12" s="560"/>
      <c r="AS12" s="20"/>
      <c r="AT12" s="21"/>
      <c r="AU12" s="23"/>
      <c r="AV12" s="162"/>
      <c r="AW12" s="20"/>
      <c r="AX12" s="20"/>
      <c r="AY12" s="21"/>
      <c r="AZ12" s="23"/>
      <c r="BA12" s="572">
        <v>1</v>
      </c>
      <c r="BB12" s="560">
        <v>1</v>
      </c>
      <c r="BC12" s="20">
        <v>1</v>
      </c>
      <c r="BD12" s="21"/>
      <c r="BE12" s="603"/>
      <c r="BF12" s="572">
        <v>1</v>
      </c>
      <c r="BG12" s="560"/>
      <c r="BH12" s="20"/>
      <c r="BI12" s="21"/>
      <c r="BJ12" s="520"/>
      <c r="BK12" s="572"/>
      <c r="BL12" s="560"/>
      <c r="BM12" s="287"/>
      <c r="BN12" s="21"/>
      <c r="BO12" s="21"/>
      <c r="BP12" s="162"/>
      <c r="BQ12" s="287"/>
      <c r="BR12" s="21"/>
      <c r="BS12" s="20"/>
      <c r="BT12" s="614">
        <f t="shared" si="1"/>
        <v>2</v>
      </c>
      <c r="BU12" s="606">
        <v>1</v>
      </c>
      <c r="BV12" s="606">
        <f t="shared" si="0"/>
        <v>1</v>
      </c>
      <c r="BW12" s="147">
        <v>1</v>
      </c>
      <c r="BX12" s="123"/>
    </row>
    <row r="13" spans="1:76">
      <c r="A13" s="20">
        <v>10</v>
      </c>
      <c r="B13" s="14" t="s">
        <v>103</v>
      </c>
      <c r="C13" s="167"/>
      <c r="D13" s="508"/>
      <c r="E13" s="139"/>
      <c r="F13" s="3"/>
      <c r="G13" s="23"/>
      <c r="H13" s="169"/>
      <c r="I13" s="290"/>
      <c r="J13" s="7"/>
      <c r="K13" s="21"/>
      <c r="L13" s="520"/>
      <c r="M13" s="535"/>
      <c r="N13" s="292"/>
      <c r="O13" s="21">
        <v>1</v>
      </c>
      <c r="P13" s="21">
        <v>1</v>
      </c>
      <c r="Q13" s="23"/>
      <c r="R13" s="551"/>
      <c r="S13" s="547"/>
      <c r="T13" s="21">
        <v>1</v>
      </c>
      <c r="U13" s="21"/>
      <c r="V13" s="23"/>
      <c r="W13" s="572"/>
      <c r="X13" s="560"/>
      <c r="Y13" s="20"/>
      <c r="Z13" s="21"/>
      <c r="AA13" s="23"/>
      <c r="AB13" s="572"/>
      <c r="AC13" s="560"/>
      <c r="AD13" s="20"/>
      <c r="AE13" s="21"/>
      <c r="AF13" s="23"/>
      <c r="AG13" s="162"/>
      <c r="AH13" s="287"/>
      <c r="AI13" s="287"/>
      <c r="AJ13" s="21"/>
      <c r="AK13" s="23"/>
      <c r="AL13" s="572"/>
      <c r="AM13" s="560"/>
      <c r="AN13" s="20"/>
      <c r="AO13" s="21"/>
      <c r="AP13" s="23"/>
      <c r="AQ13" s="572"/>
      <c r="AR13" s="560"/>
      <c r="AS13" s="20"/>
      <c r="AT13" s="21"/>
      <c r="AU13" s="23"/>
      <c r="AV13" s="162"/>
      <c r="AW13" s="20"/>
      <c r="AX13" s="20">
        <v>1</v>
      </c>
      <c r="AY13" s="21"/>
      <c r="AZ13" s="23"/>
      <c r="BA13" s="572"/>
      <c r="BB13" s="560"/>
      <c r="BC13" s="20"/>
      <c r="BD13" s="21">
        <v>1</v>
      </c>
      <c r="BE13" s="603"/>
      <c r="BF13" s="572"/>
      <c r="BG13" s="560"/>
      <c r="BH13" s="20"/>
      <c r="BI13" s="21"/>
      <c r="BJ13" s="520"/>
      <c r="BK13" s="572"/>
      <c r="BL13" s="560"/>
      <c r="BM13" s="287"/>
      <c r="BN13" s="21"/>
      <c r="BO13" s="21"/>
      <c r="BP13" s="162"/>
      <c r="BQ13" s="287"/>
      <c r="BR13" s="21"/>
      <c r="BS13" s="20"/>
      <c r="BT13" s="614">
        <f t="shared" si="1"/>
        <v>0</v>
      </c>
      <c r="BU13" s="606">
        <v>0</v>
      </c>
      <c r="BV13" s="606">
        <f t="shared" si="0"/>
        <v>3</v>
      </c>
      <c r="BW13" s="147">
        <v>2</v>
      </c>
      <c r="BX13" s="123">
        <v>1</v>
      </c>
    </row>
    <row r="14" spans="1:76">
      <c r="A14" s="20">
        <v>11</v>
      </c>
      <c r="B14" s="14" t="s">
        <v>104</v>
      </c>
      <c r="C14" s="167"/>
      <c r="D14" s="508"/>
      <c r="E14" s="139"/>
      <c r="F14" s="3"/>
      <c r="G14" s="23"/>
      <c r="H14" s="169"/>
      <c r="I14" s="290"/>
      <c r="J14" s="7"/>
      <c r="K14" s="21"/>
      <c r="L14" s="520"/>
      <c r="M14" s="535"/>
      <c r="N14" s="292"/>
      <c r="O14" s="21"/>
      <c r="P14" s="21">
        <v>1</v>
      </c>
      <c r="Q14" s="23">
        <v>1</v>
      </c>
      <c r="R14" s="551"/>
      <c r="S14" s="547">
        <v>1</v>
      </c>
      <c r="T14" s="21"/>
      <c r="U14" s="21"/>
      <c r="V14" s="23"/>
      <c r="W14" s="572"/>
      <c r="X14" s="560"/>
      <c r="Y14" s="20"/>
      <c r="Z14" s="21"/>
      <c r="AA14" s="23"/>
      <c r="AB14" s="572"/>
      <c r="AC14" s="560"/>
      <c r="AD14" s="20"/>
      <c r="AE14" s="21"/>
      <c r="AF14" s="23"/>
      <c r="AG14" s="162"/>
      <c r="AH14" s="287"/>
      <c r="AI14" s="287"/>
      <c r="AJ14" s="21"/>
      <c r="AK14" s="23"/>
      <c r="AL14" s="572"/>
      <c r="AM14" s="560"/>
      <c r="AN14" s="20"/>
      <c r="AO14" s="21">
        <v>1</v>
      </c>
      <c r="AP14" s="23"/>
      <c r="AQ14" s="572">
        <v>1</v>
      </c>
      <c r="AR14" s="560"/>
      <c r="AS14" s="20"/>
      <c r="AT14" s="21"/>
      <c r="AU14" s="23"/>
      <c r="AV14" s="162"/>
      <c r="AW14" s="20"/>
      <c r="AX14" s="20"/>
      <c r="AY14" s="21"/>
      <c r="AZ14" s="23"/>
      <c r="BA14" s="572"/>
      <c r="BB14" s="560">
        <v>1</v>
      </c>
      <c r="BC14" s="20"/>
      <c r="BD14" s="21"/>
      <c r="BE14" s="603"/>
      <c r="BF14" s="572"/>
      <c r="BG14" s="560"/>
      <c r="BH14" s="20"/>
      <c r="BI14" s="21"/>
      <c r="BJ14" s="520"/>
      <c r="BK14" s="572"/>
      <c r="BL14" s="560"/>
      <c r="BM14" s="287"/>
      <c r="BN14" s="21"/>
      <c r="BO14" s="21"/>
      <c r="BP14" s="162"/>
      <c r="BQ14" s="287"/>
      <c r="BR14" s="21"/>
      <c r="BS14" s="20"/>
      <c r="BT14" s="614">
        <f t="shared" si="1"/>
        <v>1</v>
      </c>
      <c r="BU14" s="606">
        <v>2</v>
      </c>
      <c r="BV14" s="606">
        <f t="shared" si="0"/>
        <v>0</v>
      </c>
      <c r="BW14" s="147">
        <v>2</v>
      </c>
      <c r="BX14" s="123">
        <v>1</v>
      </c>
    </row>
    <row r="15" spans="1:76">
      <c r="A15" s="20">
        <v>12</v>
      </c>
      <c r="B15" s="14" t="s">
        <v>105</v>
      </c>
      <c r="C15" s="167"/>
      <c r="D15" s="508"/>
      <c r="E15" s="139"/>
      <c r="F15" s="3"/>
      <c r="G15" s="23"/>
      <c r="H15" s="169"/>
      <c r="I15" s="290"/>
      <c r="J15" s="7"/>
      <c r="K15" s="21"/>
      <c r="L15" s="520"/>
      <c r="M15" s="535"/>
      <c r="N15" s="292"/>
      <c r="O15" s="21">
        <v>1</v>
      </c>
      <c r="P15" s="21"/>
      <c r="Q15" s="23"/>
      <c r="R15" s="551"/>
      <c r="S15" s="547"/>
      <c r="T15" s="21"/>
      <c r="U15" s="21"/>
      <c r="V15" s="23"/>
      <c r="W15" s="572"/>
      <c r="X15" s="560"/>
      <c r="Y15" s="20"/>
      <c r="Z15" s="21"/>
      <c r="AA15" s="23"/>
      <c r="AB15" s="572"/>
      <c r="AC15" s="560"/>
      <c r="AD15" s="20"/>
      <c r="AE15" s="21"/>
      <c r="AF15" s="23"/>
      <c r="AG15" s="162"/>
      <c r="AH15" s="287"/>
      <c r="AI15" s="287"/>
      <c r="AJ15" s="21"/>
      <c r="AK15" s="23"/>
      <c r="AL15" s="572"/>
      <c r="AM15" s="560"/>
      <c r="AN15" s="20"/>
      <c r="AO15" s="21"/>
      <c r="AP15" s="23"/>
      <c r="AQ15" s="572"/>
      <c r="AR15" s="560"/>
      <c r="AS15" s="20"/>
      <c r="AT15" s="21">
        <v>1</v>
      </c>
      <c r="AU15" s="23">
        <v>1</v>
      </c>
      <c r="AV15" s="162"/>
      <c r="AW15" s="20"/>
      <c r="AX15" s="20"/>
      <c r="AY15" s="21"/>
      <c r="AZ15" s="23"/>
      <c r="BA15" s="572"/>
      <c r="BB15" s="560"/>
      <c r="BC15" s="20"/>
      <c r="BD15" s="21"/>
      <c r="BE15" s="603"/>
      <c r="BF15" s="572"/>
      <c r="BG15" s="560">
        <v>1</v>
      </c>
      <c r="BH15" s="20"/>
      <c r="BI15" s="21"/>
      <c r="BJ15" s="520"/>
      <c r="BK15" s="572"/>
      <c r="BL15" s="560"/>
      <c r="BM15" s="287"/>
      <c r="BN15" s="21"/>
      <c r="BO15" s="21"/>
      <c r="BP15" s="162"/>
      <c r="BQ15" s="287"/>
      <c r="BR15" s="21"/>
      <c r="BS15" s="20"/>
      <c r="BT15" s="614">
        <f t="shared" si="1"/>
        <v>0</v>
      </c>
      <c r="BU15" s="606">
        <v>1</v>
      </c>
      <c r="BV15" s="606">
        <f t="shared" si="0"/>
        <v>1</v>
      </c>
      <c r="BW15" s="147">
        <v>1</v>
      </c>
      <c r="BX15" s="123">
        <v>1</v>
      </c>
    </row>
    <row r="16" spans="1:76">
      <c r="A16" s="20">
        <v>13</v>
      </c>
      <c r="B16" s="14" t="s">
        <v>106</v>
      </c>
      <c r="C16" s="167"/>
      <c r="D16" s="508"/>
      <c r="E16" s="139"/>
      <c r="F16" s="3"/>
      <c r="G16" s="23"/>
      <c r="H16" s="169"/>
      <c r="I16" s="290"/>
      <c r="J16" s="7"/>
      <c r="K16" s="21"/>
      <c r="L16" s="520"/>
      <c r="M16" s="535"/>
      <c r="N16" s="292"/>
      <c r="O16" s="21"/>
      <c r="P16" s="21"/>
      <c r="Q16" s="23"/>
      <c r="R16" s="551"/>
      <c r="S16" s="547">
        <v>1</v>
      </c>
      <c r="T16" s="21"/>
      <c r="U16" s="21">
        <v>2</v>
      </c>
      <c r="V16" s="23"/>
      <c r="W16" s="572"/>
      <c r="X16" s="560"/>
      <c r="Y16" s="20"/>
      <c r="Z16" s="21"/>
      <c r="AA16" s="23"/>
      <c r="AB16" s="572"/>
      <c r="AC16" s="560"/>
      <c r="AD16" s="20"/>
      <c r="AE16" s="21"/>
      <c r="AF16" s="23"/>
      <c r="AG16" s="162"/>
      <c r="AH16" s="287"/>
      <c r="AI16" s="287"/>
      <c r="AJ16" s="21"/>
      <c r="AK16" s="23"/>
      <c r="AL16" s="572"/>
      <c r="AM16" s="560"/>
      <c r="AN16" s="20"/>
      <c r="AO16" s="21"/>
      <c r="AP16" s="23"/>
      <c r="AQ16" s="572"/>
      <c r="AR16" s="560"/>
      <c r="AS16" s="20"/>
      <c r="AT16" s="21"/>
      <c r="AU16" s="23"/>
      <c r="AV16" s="162"/>
      <c r="AW16" s="20"/>
      <c r="AX16" s="20">
        <v>2</v>
      </c>
      <c r="AY16" s="21">
        <v>1</v>
      </c>
      <c r="AZ16" s="23"/>
      <c r="BA16" s="572"/>
      <c r="BB16" s="560"/>
      <c r="BC16" s="20"/>
      <c r="BD16" s="21"/>
      <c r="BE16" s="603"/>
      <c r="BF16" s="572"/>
      <c r="BG16" s="560"/>
      <c r="BH16" s="20"/>
      <c r="BI16" s="21"/>
      <c r="BJ16" s="520"/>
      <c r="BK16" s="572"/>
      <c r="BL16" s="560"/>
      <c r="BM16" s="287"/>
      <c r="BN16" s="21"/>
      <c r="BO16" s="21"/>
      <c r="BP16" s="162"/>
      <c r="BQ16" s="287"/>
      <c r="BR16" s="21"/>
      <c r="BS16" s="20"/>
      <c r="BT16" s="614">
        <f t="shared" si="1"/>
        <v>0</v>
      </c>
      <c r="BU16" s="606">
        <v>1</v>
      </c>
      <c r="BV16" s="606">
        <f t="shared" si="0"/>
        <v>2</v>
      </c>
      <c r="BW16" s="147">
        <v>3</v>
      </c>
      <c r="BX16" s="123">
        <v>1</v>
      </c>
    </row>
    <row r="17" spans="1:76">
      <c r="A17" s="20">
        <v>14</v>
      </c>
      <c r="B17" s="14" t="s">
        <v>107</v>
      </c>
      <c r="C17" s="167"/>
      <c r="D17" s="508"/>
      <c r="E17" s="139"/>
      <c r="F17" s="3"/>
      <c r="G17" s="23"/>
      <c r="H17" s="169"/>
      <c r="I17" s="290"/>
      <c r="J17" s="7"/>
      <c r="K17" s="21"/>
      <c r="L17" s="520"/>
      <c r="M17" s="535"/>
      <c r="N17" s="292"/>
      <c r="O17" s="21">
        <v>1</v>
      </c>
      <c r="P17" s="21">
        <v>1</v>
      </c>
      <c r="Q17" s="23"/>
      <c r="R17" s="551">
        <v>1</v>
      </c>
      <c r="S17" s="547"/>
      <c r="T17" s="21"/>
      <c r="U17" s="21"/>
      <c r="V17" s="23">
        <v>2</v>
      </c>
      <c r="W17" s="572"/>
      <c r="X17" s="560"/>
      <c r="Y17" s="20"/>
      <c r="Z17" s="21"/>
      <c r="AA17" s="23"/>
      <c r="AB17" s="572"/>
      <c r="AC17" s="560"/>
      <c r="AD17" s="20"/>
      <c r="AE17" s="21"/>
      <c r="AF17" s="23"/>
      <c r="AG17" s="162"/>
      <c r="AH17" s="287"/>
      <c r="AI17" s="287"/>
      <c r="AJ17" s="21"/>
      <c r="AK17" s="23"/>
      <c r="AL17" s="572"/>
      <c r="AM17" s="560"/>
      <c r="AN17" s="20"/>
      <c r="AO17" s="21"/>
      <c r="AP17" s="23"/>
      <c r="AQ17" s="572"/>
      <c r="AR17" s="560"/>
      <c r="AS17" s="20">
        <v>1</v>
      </c>
      <c r="AT17" s="21">
        <v>1</v>
      </c>
      <c r="AU17" s="23">
        <v>1</v>
      </c>
      <c r="AV17" s="162"/>
      <c r="AW17" s="20"/>
      <c r="AX17" s="20">
        <v>1</v>
      </c>
      <c r="AY17" s="21"/>
      <c r="AZ17" s="23"/>
      <c r="BA17" s="572"/>
      <c r="BB17" s="560"/>
      <c r="BC17" s="20"/>
      <c r="BD17" s="21"/>
      <c r="BE17" s="603"/>
      <c r="BF17" s="572"/>
      <c r="BG17" s="560"/>
      <c r="BH17" s="20"/>
      <c r="BI17" s="21"/>
      <c r="BJ17" s="520"/>
      <c r="BK17" s="572"/>
      <c r="BL17" s="560"/>
      <c r="BM17" s="287"/>
      <c r="BN17" s="21"/>
      <c r="BO17" s="21"/>
      <c r="BP17" s="162"/>
      <c r="BQ17" s="287"/>
      <c r="BR17" s="21"/>
      <c r="BS17" s="20"/>
      <c r="BT17" s="614">
        <f t="shared" si="1"/>
        <v>1</v>
      </c>
      <c r="BU17" s="606">
        <v>0</v>
      </c>
      <c r="BV17" s="606">
        <f t="shared" si="0"/>
        <v>3</v>
      </c>
      <c r="BW17" s="147">
        <v>2</v>
      </c>
      <c r="BX17" s="123">
        <v>3</v>
      </c>
    </row>
    <row r="18" spans="1:76">
      <c r="A18" s="20">
        <v>15</v>
      </c>
      <c r="B18" s="14" t="s">
        <v>108</v>
      </c>
      <c r="C18" s="167"/>
      <c r="D18" s="508"/>
      <c r="E18" s="139"/>
      <c r="F18" s="3"/>
      <c r="G18" s="23"/>
      <c r="H18" s="169"/>
      <c r="I18" s="290"/>
      <c r="J18" s="7"/>
      <c r="K18" s="21"/>
      <c r="L18" s="520"/>
      <c r="M18" s="535"/>
      <c r="N18" s="292"/>
      <c r="O18" s="21"/>
      <c r="P18" s="21"/>
      <c r="Q18" s="23"/>
      <c r="R18" s="551"/>
      <c r="S18" s="547"/>
      <c r="T18" s="21"/>
      <c r="U18" s="21"/>
      <c r="V18" s="23"/>
      <c r="W18" s="572"/>
      <c r="X18" s="560"/>
      <c r="Y18" s="20"/>
      <c r="Z18" s="21"/>
      <c r="AA18" s="23"/>
      <c r="AB18" s="572"/>
      <c r="AC18" s="560"/>
      <c r="AD18" s="20"/>
      <c r="AE18" s="21"/>
      <c r="AF18" s="23"/>
      <c r="AG18" s="162"/>
      <c r="AH18" s="287"/>
      <c r="AI18" s="287"/>
      <c r="AJ18" s="21"/>
      <c r="AK18" s="23"/>
      <c r="AL18" s="572"/>
      <c r="AM18" s="560"/>
      <c r="AN18" s="20"/>
      <c r="AO18" s="21"/>
      <c r="AP18" s="23"/>
      <c r="AQ18" s="572"/>
      <c r="AR18" s="560"/>
      <c r="AS18" s="20"/>
      <c r="AT18" s="21"/>
      <c r="AU18" s="23"/>
      <c r="AV18" s="162"/>
      <c r="AW18" s="20"/>
      <c r="AX18" s="20"/>
      <c r="AY18" s="21"/>
      <c r="AZ18" s="23"/>
      <c r="BA18" s="572"/>
      <c r="BB18" s="560"/>
      <c r="BC18" s="20"/>
      <c r="BD18" s="21"/>
      <c r="BE18" s="603"/>
      <c r="BF18" s="572"/>
      <c r="BG18" s="560"/>
      <c r="BH18" s="20"/>
      <c r="BI18" s="21"/>
      <c r="BJ18" s="520"/>
      <c r="BK18" s="572"/>
      <c r="BL18" s="560"/>
      <c r="BM18" s="287"/>
      <c r="BN18" s="21"/>
      <c r="BO18" s="21"/>
      <c r="BP18" s="162"/>
      <c r="BQ18" s="287"/>
      <c r="BR18" s="21"/>
      <c r="BS18" s="20"/>
      <c r="BT18" s="614">
        <f t="shared" si="1"/>
        <v>0</v>
      </c>
      <c r="BU18" s="606">
        <v>0</v>
      </c>
      <c r="BV18" s="606">
        <f t="shared" si="0"/>
        <v>0</v>
      </c>
      <c r="BW18" s="147"/>
      <c r="BX18" s="123"/>
    </row>
    <row r="19" spans="1:76">
      <c r="A19" s="20">
        <v>16</v>
      </c>
      <c r="B19" s="14" t="s">
        <v>109</v>
      </c>
      <c r="C19" s="167"/>
      <c r="D19" s="508"/>
      <c r="E19" s="139"/>
      <c r="F19" s="3"/>
      <c r="G19" s="23"/>
      <c r="H19" s="169"/>
      <c r="I19" s="290"/>
      <c r="J19" s="7"/>
      <c r="K19" s="21"/>
      <c r="L19" s="520"/>
      <c r="M19" s="535"/>
      <c r="N19" s="292"/>
      <c r="O19" s="21"/>
      <c r="P19" s="21"/>
      <c r="Q19" s="23"/>
      <c r="R19" s="551"/>
      <c r="S19" s="547"/>
      <c r="T19" s="21"/>
      <c r="U19" s="21"/>
      <c r="V19" s="23">
        <v>1</v>
      </c>
      <c r="W19" s="572"/>
      <c r="X19" s="560"/>
      <c r="Y19" s="20"/>
      <c r="Z19" s="21"/>
      <c r="AA19" s="23"/>
      <c r="AB19" s="572"/>
      <c r="AC19" s="560"/>
      <c r="AD19" s="20"/>
      <c r="AE19" s="21"/>
      <c r="AF19" s="23"/>
      <c r="AG19" s="162"/>
      <c r="AH19" s="287"/>
      <c r="AI19" s="287"/>
      <c r="AJ19" s="21"/>
      <c r="AK19" s="23"/>
      <c r="AL19" s="572"/>
      <c r="AM19" s="560"/>
      <c r="AN19" s="20"/>
      <c r="AO19" s="21"/>
      <c r="AP19" s="23"/>
      <c r="AQ19" s="572">
        <v>1</v>
      </c>
      <c r="AR19" s="560"/>
      <c r="AS19" s="20"/>
      <c r="AT19" s="21">
        <v>1</v>
      </c>
      <c r="AU19" s="23"/>
      <c r="AV19" s="162">
        <v>1</v>
      </c>
      <c r="AW19" s="20"/>
      <c r="AX19" s="20"/>
      <c r="AY19" s="21"/>
      <c r="AZ19" s="23"/>
      <c r="BA19" s="572"/>
      <c r="BB19" s="560"/>
      <c r="BC19" s="20"/>
      <c r="BD19" s="21"/>
      <c r="BE19" s="603"/>
      <c r="BF19" s="572"/>
      <c r="BG19" s="560"/>
      <c r="BH19" s="20"/>
      <c r="BI19" s="21"/>
      <c r="BJ19" s="520"/>
      <c r="BK19" s="572"/>
      <c r="BL19" s="560"/>
      <c r="BM19" s="287"/>
      <c r="BN19" s="21"/>
      <c r="BO19" s="21"/>
      <c r="BP19" s="162"/>
      <c r="BQ19" s="287"/>
      <c r="BR19" s="21"/>
      <c r="BS19" s="20"/>
      <c r="BT19" s="614">
        <f t="shared" si="1"/>
        <v>2</v>
      </c>
      <c r="BU19" s="606">
        <v>0</v>
      </c>
      <c r="BV19" s="606">
        <f t="shared" si="0"/>
        <v>0</v>
      </c>
      <c r="BW19" s="147">
        <v>1</v>
      </c>
      <c r="BX19" s="123">
        <v>2</v>
      </c>
    </row>
    <row r="20" spans="1:76">
      <c r="A20" s="20">
        <v>17</v>
      </c>
      <c r="B20" s="40" t="s">
        <v>110</v>
      </c>
      <c r="C20" s="168"/>
      <c r="D20" s="508"/>
      <c r="E20" s="139"/>
      <c r="F20" s="3"/>
      <c r="G20" s="23"/>
      <c r="H20" s="169"/>
      <c r="I20" s="290"/>
      <c r="J20" s="7"/>
      <c r="K20" s="21"/>
      <c r="L20" s="520"/>
      <c r="M20" s="535"/>
      <c r="N20" s="292"/>
      <c r="O20" s="21">
        <v>1</v>
      </c>
      <c r="P20" s="21"/>
      <c r="Q20" s="23"/>
      <c r="R20" s="551"/>
      <c r="S20" s="547"/>
      <c r="T20" s="21">
        <v>1</v>
      </c>
      <c r="U20" s="21">
        <v>1</v>
      </c>
      <c r="V20" s="23"/>
      <c r="W20" s="572"/>
      <c r="X20" s="560"/>
      <c r="Y20" s="20"/>
      <c r="Z20" s="21"/>
      <c r="AA20" s="23"/>
      <c r="AB20" s="572"/>
      <c r="AC20" s="560"/>
      <c r="AD20" s="20"/>
      <c r="AE20" s="21"/>
      <c r="AF20" s="23"/>
      <c r="AG20" s="162"/>
      <c r="AH20" s="287"/>
      <c r="AI20" s="287"/>
      <c r="AJ20" s="21"/>
      <c r="AK20" s="23"/>
      <c r="AL20" s="572"/>
      <c r="AM20" s="560"/>
      <c r="AN20" s="20"/>
      <c r="AO20" s="21"/>
      <c r="AP20" s="23"/>
      <c r="AQ20" s="572"/>
      <c r="AR20" s="560">
        <v>1</v>
      </c>
      <c r="AS20" s="20"/>
      <c r="AT20" s="21">
        <v>2</v>
      </c>
      <c r="AU20" s="23">
        <v>1</v>
      </c>
      <c r="AV20" s="162"/>
      <c r="AW20" s="20"/>
      <c r="AX20" s="20">
        <v>1</v>
      </c>
      <c r="AY20" s="21">
        <v>2</v>
      </c>
      <c r="AZ20" s="23"/>
      <c r="BA20" s="572"/>
      <c r="BB20" s="560"/>
      <c r="BC20" s="20"/>
      <c r="BD20" s="21"/>
      <c r="BE20" s="603"/>
      <c r="BF20" s="572"/>
      <c r="BG20" s="560"/>
      <c r="BH20" s="20"/>
      <c r="BI20" s="21"/>
      <c r="BJ20" s="520"/>
      <c r="BK20" s="572"/>
      <c r="BL20" s="560"/>
      <c r="BM20" s="287"/>
      <c r="BN20" s="21"/>
      <c r="BO20" s="21"/>
      <c r="BP20" s="162"/>
      <c r="BQ20" s="287"/>
      <c r="BR20" s="21"/>
      <c r="BS20" s="20"/>
      <c r="BT20" s="614">
        <f t="shared" si="1"/>
        <v>0</v>
      </c>
      <c r="BU20" s="606">
        <v>1</v>
      </c>
      <c r="BV20" s="606">
        <f t="shared" si="0"/>
        <v>3</v>
      </c>
      <c r="BW20" s="147">
        <v>5</v>
      </c>
      <c r="BX20" s="123">
        <v>4</v>
      </c>
    </row>
    <row r="21" spans="1:76">
      <c r="A21" s="20">
        <v>18</v>
      </c>
      <c r="B21" s="14" t="s">
        <v>111</v>
      </c>
      <c r="C21" s="167"/>
      <c r="D21" s="508"/>
      <c r="E21" s="139"/>
      <c r="F21" s="3"/>
      <c r="G21" s="23"/>
      <c r="H21" s="169"/>
      <c r="I21" s="290"/>
      <c r="J21" s="7"/>
      <c r="K21" s="21"/>
      <c r="L21" s="520"/>
      <c r="M21" s="535"/>
      <c r="N21" s="292"/>
      <c r="O21" s="21"/>
      <c r="P21" s="21"/>
      <c r="Q21" s="23"/>
      <c r="R21" s="551"/>
      <c r="S21" s="547"/>
      <c r="T21" s="21"/>
      <c r="U21" s="21"/>
      <c r="V21" s="23"/>
      <c r="W21" s="572"/>
      <c r="X21" s="560"/>
      <c r="Y21" s="20"/>
      <c r="Z21" s="21"/>
      <c r="AA21" s="23"/>
      <c r="AB21" s="572"/>
      <c r="AC21" s="560"/>
      <c r="AD21" s="20"/>
      <c r="AE21" s="21"/>
      <c r="AF21" s="23"/>
      <c r="AG21" s="162"/>
      <c r="AH21" s="287"/>
      <c r="AI21" s="287"/>
      <c r="AJ21" s="21"/>
      <c r="AK21" s="23"/>
      <c r="AL21" s="572"/>
      <c r="AM21" s="560"/>
      <c r="AN21" s="20"/>
      <c r="AO21" s="21"/>
      <c r="AP21" s="23"/>
      <c r="AQ21" s="572"/>
      <c r="AR21" s="560"/>
      <c r="AS21" s="20"/>
      <c r="AT21" s="21"/>
      <c r="AU21" s="23"/>
      <c r="AV21" s="162"/>
      <c r="AW21" s="20"/>
      <c r="AX21" s="20"/>
      <c r="AY21" s="21"/>
      <c r="AZ21" s="23"/>
      <c r="BA21" s="572"/>
      <c r="BB21" s="560"/>
      <c r="BC21" s="20"/>
      <c r="BD21" s="21"/>
      <c r="BE21" s="603"/>
      <c r="BF21" s="572"/>
      <c r="BG21" s="560"/>
      <c r="BH21" s="20"/>
      <c r="BI21" s="21"/>
      <c r="BJ21" s="520"/>
      <c r="BK21" s="572"/>
      <c r="BL21" s="560"/>
      <c r="BM21" s="287"/>
      <c r="BN21" s="21"/>
      <c r="BO21" s="21"/>
      <c r="BP21" s="162"/>
      <c r="BQ21" s="287"/>
      <c r="BR21" s="21"/>
      <c r="BS21" s="20"/>
      <c r="BT21" s="614">
        <f t="shared" si="1"/>
        <v>0</v>
      </c>
      <c r="BU21" s="606">
        <v>0</v>
      </c>
      <c r="BV21" s="606">
        <f t="shared" si="0"/>
        <v>0</v>
      </c>
      <c r="BW21" s="147"/>
      <c r="BX21" s="123"/>
    </row>
    <row r="22" spans="1:76">
      <c r="A22" s="20">
        <v>19</v>
      </c>
      <c r="B22" s="14" t="s">
        <v>40</v>
      </c>
      <c r="C22" s="167"/>
      <c r="D22" s="508"/>
      <c r="E22" s="139"/>
      <c r="F22" s="3"/>
      <c r="G22" s="23"/>
      <c r="H22" s="169"/>
      <c r="I22" s="290"/>
      <c r="J22" s="7"/>
      <c r="K22" s="21"/>
      <c r="L22" s="520"/>
      <c r="M22" s="535"/>
      <c r="N22" s="292"/>
      <c r="O22" s="21">
        <v>2</v>
      </c>
      <c r="P22" s="21"/>
      <c r="Q22" s="23"/>
      <c r="R22" s="551"/>
      <c r="S22" s="547"/>
      <c r="T22" s="21"/>
      <c r="U22" s="21"/>
      <c r="V22" s="23"/>
      <c r="W22" s="572"/>
      <c r="X22" s="560"/>
      <c r="Y22" s="20"/>
      <c r="Z22" s="21"/>
      <c r="AA22" s="23"/>
      <c r="AB22" s="572"/>
      <c r="AC22" s="560"/>
      <c r="AD22" s="20"/>
      <c r="AE22" s="21"/>
      <c r="AF22" s="23"/>
      <c r="AG22" s="162"/>
      <c r="AH22" s="287"/>
      <c r="AI22" s="287"/>
      <c r="AJ22" s="21"/>
      <c r="AK22" s="23"/>
      <c r="AL22" s="572"/>
      <c r="AM22" s="560"/>
      <c r="AN22" s="20"/>
      <c r="AO22" s="21"/>
      <c r="AP22" s="23"/>
      <c r="AQ22" s="572"/>
      <c r="AR22" s="560"/>
      <c r="AS22" s="20">
        <v>1</v>
      </c>
      <c r="AT22" s="21"/>
      <c r="AU22" s="23"/>
      <c r="AV22" s="162"/>
      <c r="AW22" s="20"/>
      <c r="AX22" s="20"/>
      <c r="AY22" s="21"/>
      <c r="AZ22" s="23"/>
      <c r="BA22" s="572"/>
      <c r="BB22" s="560"/>
      <c r="BC22" s="20"/>
      <c r="BD22" s="21"/>
      <c r="BE22" s="603"/>
      <c r="BF22" s="572"/>
      <c r="BG22" s="560"/>
      <c r="BH22" s="20">
        <v>1</v>
      </c>
      <c r="BI22" s="21"/>
      <c r="BJ22" s="520"/>
      <c r="BK22" s="572"/>
      <c r="BL22" s="560"/>
      <c r="BM22" s="287"/>
      <c r="BN22" s="21"/>
      <c r="BO22" s="21"/>
      <c r="BP22" s="162"/>
      <c r="BQ22" s="287"/>
      <c r="BR22" s="21"/>
      <c r="BS22" s="20"/>
      <c r="BT22" s="614">
        <f t="shared" si="1"/>
        <v>0</v>
      </c>
      <c r="BU22" s="606">
        <v>0</v>
      </c>
      <c r="BV22" s="606">
        <f t="shared" si="0"/>
        <v>4</v>
      </c>
      <c r="BW22" s="147"/>
      <c r="BX22" s="123"/>
    </row>
    <row r="23" spans="1:76">
      <c r="A23" s="20">
        <v>20</v>
      </c>
      <c r="B23" s="14" t="s">
        <v>41</v>
      </c>
      <c r="C23" s="167"/>
      <c r="D23" s="508"/>
      <c r="E23" s="139"/>
      <c r="F23" s="3"/>
      <c r="G23" s="23"/>
      <c r="H23" s="169"/>
      <c r="I23" s="290"/>
      <c r="J23" s="7"/>
      <c r="K23" s="21"/>
      <c r="L23" s="520"/>
      <c r="M23" s="535"/>
      <c r="N23" s="292"/>
      <c r="O23" s="21"/>
      <c r="P23" s="21"/>
      <c r="Q23" s="23"/>
      <c r="R23" s="551"/>
      <c r="S23" s="547"/>
      <c r="T23" s="21"/>
      <c r="U23" s="21">
        <v>2</v>
      </c>
      <c r="V23" s="23"/>
      <c r="W23" s="572"/>
      <c r="X23" s="560"/>
      <c r="Y23" s="20"/>
      <c r="Z23" s="21"/>
      <c r="AA23" s="23"/>
      <c r="AB23" s="572"/>
      <c r="AC23" s="560"/>
      <c r="AD23" s="20"/>
      <c r="AE23" s="21"/>
      <c r="AF23" s="23"/>
      <c r="AG23" s="162"/>
      <c r="AH23" s="287"/>
      <c r="AI23" s="287"/>
      <c r="AJ23" s="21"/>
      <c r="AK23" s="23"/>
      <c r="AL23" s="572"/>
      <c r="AM23" s="560"/>
      <c r="AN23" s="20"/>
      <c r="AO23" s="21">
        <v>1</v>
      </c>
      <c r="AP23" s="23"/>
      <c r="AQ23" s="572"/>
      <c r="AR23" s="560"/>
      <c r="AS23" s="20"/>
      <c r="AT23" s="21"/>
      <c r="AU23" s="23"/>
      <c r="AV23" s="162"/>
      <c r="AW23" s="20"/>
      <c r="AX23" s="20"/>
      <c r="AY23" s="21"/>
      <c r="AZ23" s="23"/>
      <c r="BA23" s="572"/>
      <c r="BB23" s="560"/>
      <c r="BC23" s="20"/>
      <c r="BD23" s="21"/>
      <c r="BE23" s="603"/>
      <c r="BF23" s="572"/>
      <c r="BG23" s="560"/>
      <c r="BH23" s="20"/>
      <c r="BI23" s="21"/>
      <c r="BJ23" s="520"/>
      <c r="BK23" s="572"/>
      <c r="BL23" s="560"/>
      <c r="BM23" s="287"/>
      <c r="BN23" s="21"/>
      <c r="BO23" s="21"/>
      <c r="BP23" s="162"/>
      <c r="BQ23" s="287"/>
      <c r="BR23" s="21"/>
      <c r="BS23" s="20"/>
      <c r="BT23" s="614">
        <f t="shared" si="1"/>
        <v>0</v>
      </c>
      <c r="BU23" s="606">
        <v>0</v>
      </c>
      <c r="BV23" s="606">
        <f t="shared" si="0"/>
        <v>0</v>
      </c>
      <c r="BW23" s="147">
        <v>3</v>
      </c>
      <c r="BX23" s="123"/>
    </row>
    <row r="24" spans="1:76">
      <c r="A24" s="20">
        <v>21</v>
      </c>
      <c r="B24" s="14" t="s">
        <v>42</v>
      </c>
      <c r="C24" s="167"/>
      <c r="D24" s="508"/>
      <c r="E24" s="139"/>
      <c r="F24" s="3"/>
      <c r="G24" s="23"/>
      <c r="H24" s="169"/>
      <c r="I24" s="290"/>
      <c r="J24" s="7"/>
      <c r="K24" s="21"/>
      <c r="L24" s="520"/>
      <c r="M24" s="535"/>
      <c r="N24" s="292"/>
      <c r="O24" s="21"/>
      <c r="P24" s="21"/>
      <c r="Q24" s="23"/>
      <c r="R24" s="551">
        <v>1</v>
      </c>
      <c r="S24" s="547">
        <v>2</v>
      </c>
      <c r="T24" s="21"/>
      <c r="U24" s="21"/>
      <c r="V24" s="23"/>
      <c r="W24" s="572">
        <v>1</v>
      </c>
      <c r="X24" s="560"/>
      <c r="Y24" s="20"/>
      <c r="Z24" s="21"/>
      <c r="AA24" s="23"/>
      <c r="AB24" s="572"/>
      <c r="AC24" s="560"/>
      <c r="AD24" s="20"/>
      <c r="AE24" s="21"/>
      <c r="AF24" s="23"/>
      <c r="AG24" s="162"/>
      <c r="AH24" s="287"/>
      <c r="AI24" s="287"/>
      <c r="AJ24" s="21"/>
      <c r="AK24" s="23"/>
      <c r="AL24" s="572"/>
      <c r="AM24" s="560"/>
      <c r="AN24" s="20"/>
      <c r="AO24" s="21"/>
      <c r="AP24" s="23"/>
      <c r="AQ24" s="572"/>
      <c r="AR24" s="560"/>
      <c r="AS24" s="20">
        <v>1</v>
      </c>
      <c r="AT24" s="21"/>
      <c r="AU24" s="23"/>
      <c r="AV24" s="162"/>
      <c r="AW24" s="20"/>
      <c r="AX24" s="20"/>
      <c r="AY24" s="21"/>
      <c r="AZ24" s="23"/>
      <c r="BA24" s="572"/>
      <c r="BB24" s="560"/>
      <c r="BC24" s="20"/>
      <c r="BD24" s="21"/>
      <c r="BE24" s="603"/>
      <c r="BF24" s="572"/>
      <c r="BG24" s="560"/>
      <c r="BH24" s="20"/>
      <c r="BI24" s="21"/>
      <c r="BJ24" s="520"/>
      <c r="BK24" s="572"/>
      <c r="BL24" s="560"/>
      <c r="BM24" s="287"/>
      <c r="BN24" s="21"/>
      <c r="BO24" s="21"/>
      <c r="BP24" s="162"/>
      <c r="BQ24" s="287"/>
      <c r="BR24" s="21"/>
      <c r="BS24" s="20"/>
      <c r="BT24" s="614">
        <f t="shared" si="1"/>
        <v>2</v>
      </c>
      <c r="BU24" s="606">
        <v>2</v>
      </c>
      <c r="BV24" s="606">
        <f t="shared" si="0"/>
        <v>1</v>
      </c>
      <c r="BW24" s="147"/>
      <c r="BX24" s="123"/>
    </row>
    <row r="25" spans="1:76">
      <c r="A25" s="20">
        <v>22</v>
      </c>
      <c r="B25" s="14" t="s">
        <v>43</v>
      </c>
      <c r="C25" s="167"/>
      <c r="D25" s="508"/>
      <c r="E25" s="139"/>
      <c r="F25" s="3"/>
      <c r="G25" s="23"/>
      <c r="H25" s="169"/>
      <c r="I25" s="290"/>
      <c r="J25" s="7"/>
      <c r="K25" s="21"/>
      <c r="L25" s="520"/>
      <c r="M25" s="535"/>
      <c r="N25" s="292"/>
      <c r="O25" s="21"/>
      <c r="P25" s="21"/>
      <c r="Q25" s="23"/>
      <c r="R25" s="551"/>
      <c r="S25" s="547"/>
      <c r="T25" s="21"/>
      <c r="U25" s="21"/>
      <c r="V25" s="23"/>
      <c r="W25" s="572"/>
      <c r="X25" s="560"/>
      <c r="Y25" s="20"/>
      <c r="Z25" s="21"/>
      <c r="AA25" s="23">
        <v>1</v>
      </c>
      <c r="AB25" s="572"/>
      <c r="AC25" s="560"/>
      <c r="AD25" s="20"/>
      <c r="AE25" s="21"/>
      <c r="AF25" s="23"/>
      <c r="AG25" s="162"/>
      <c r="AH25" s="287"/>
      <c r="AI25" s="287"/>
      <c r="AJ25" s="21"/>
      <c r="AK25" s="23"/>
      <c r="AL25" s="572"/>
      <c r="AM25" s="560"/>
      <c r="AN25" s="20"/>
      <c r="AO25" s="21">
        <v>1</v>
      </c>
      <c r="AP25" s="23">
        <v>1</v>
      </c>
      <c r="AQ25" s="572"/>
      <c r="AR25" s="560">
        <v>1</v>
      </c>
      <c r="AS25" s="20"/>
      <c r="AT25" s="21"/>
      <c r="AU25" s="23"/>
      <c r="AV25" s="162"/>
      <c r="AW25" s="20">
        <v>1</v>
      </c>
      <c r="AX25" s="20"/>
      <c r="AY25" s="21"/>
      <c r="AZ25" s="23"/>
      <c r="BA25" s="572"/>
      <c r="BB25" s="560"/>
      <c r="BC25" s="20"/>
      <c r="BD25" s="21"/>
      <c r="BE25" s="603"/>
      <c r="BF25" s="572">
        <v>1</v>
      </c>
      <c r="BG25" s="560"/>
      <c r="BH25" s="20"/>
      <c r="BI25" s="21"/>
      <c r="BJ25" s="520"/>
      <c r="BK25" s="572"/>
      <c r="BL25" s="560"/>
      <c r="BM25" s="287"/>
      <c r="BN25" s="21"/>
      <c r="BO25" s="21"/>
      <c r="BP25" s="162"/>
      <c r="BQ25" s="287"/>
      <c r="BR25" s="21"/>
      <c r="BS25" s="20"/>
      <c r="BT25" s="614">
        <f t="shared" si="1"/>
        <v>1</v>
      </c>
      <c r="BU25" s="606">
        <v>2</v>
      </c>
      <c r="BV25" s="606">
        <f t="shared" si="0"/>
        <v>0</v>
      </c>
      <c r="BW25" s="147">
        <v>1</v>
      </c>
      <c r="BX25" s="123">
        <v>2</v>
      </c>
    </row>
    <row r="26" spans="1:76">
      <c r="A26" s="20">
        <v>23</v>
      </c>
      <c r="B26" s="15" t="s">
        <v>44</v>
      </c>
      <c r="C26" s="170"/>
      <c r="D26" s="509"/>
      <c r="E26" s="243"/>
      <c r="F26" s="6"/>
      <c r="G26" s="23"/>
      <c r="H26" s="169"/>
      <c r="I26" s="290"/>
      <c r="J26" s="7"/>
      <c r="K26" s="21"/>
      <c r="L26" s="520"/>
      <c r="M26" s="535"/>
      <c r="N26" s="292">
        <v>1</v>
      </c>
      <c r="O26" s="21">
        <v>1</v>
      </c>
      <c r="P26" s="21"/>
      <c r="Q26" s="23">
        <v>1</v>
      </c>
      <c r="R26" s="551">
        <v>2</v>
      </c>
      <c r="S26" s="547">
        <v>2</v>
      </c>
      <c r="T26" s="21">
        <v>1</v>
      </c>
      <c r="U26" s="21">
        <v>1</v>
      </c>
      <c r="V26" s="23">
        <v>1</v>
      </c>
      <c r="W26" s="572"/>
      <c r="X26" s="560"/>
      <c r="Y26" s="20"/>
      <c r="Z26" s="21"/>
      <c r="AA26" s="23"/>
      <c r="AB26" s="572"/>
      <c r="AC26" s="560"/>
      <c r="AD26" s="20"/>
      <c r="AE26" s="21"/>
      <c r="AF26" s="23"/>
      <c r="AG26" s="162"/>
      <c r="AH26" s="287"/>
      <c r="AI26" s="287"/>
      <c r="AJ26" s="21"/>
      <c r="AK26" s="23"/>
      <c r="AL26" s="572"/>
      <c r="AM26" s="560"/>
      <c r="AN26" s="20"/>
      <c r="AO26" s="21"/>
      <c r="AP26" s="23"/>
      <c r="AQ26" s="572"/>
      <c r="AR26" s="560"/>
      <c r="AS26" s="20"/>
      <c r="AT26" s="21"/>
      <c r="AU26" s="23"/>
      <c r="AV26" s="162"/>
      <c r="AW26" s="20"/>
      <c r="AX26" s="20"/>
      <c r="AY26" s="21"/>
      <c r="AZ26" s="23"/>
      <c r="BA26" s="572">
        <v>1</v>
      </c>
      <c r="BB26" s="560"/>
      <c r="BC26" s="20"/>
      <c r="BD26" s="21"/>
      <c r="BE26" s="603"/>
      <c r="BF26" s="572"/>
      <c r="BG26" s="560"/>
      <c r="BH26" s="20"/>
      <c r="BI26" s="21"/>
      <c r="BJ26" s="520"/>
      <c r="BK26" s="572"/>
      <c r="BL26" s="560"/>
      <c r="BM26" s="287"/>
      <c r="BN26" s="21"/>
      <c r="BO26" s="21"/>
      <c r="BP26" s="162"/>
      <c r="BQ26" s="287"/>
      <c r="BR26" s="21"/>
      <c r="BS26" s="20"/>
      <c r="BT26" s="614">
        <f t="shared" si="1"/>
        <v>3</v>
      </c>
      <c r="BU26" s="606">
        <v>3</v>
      </c>
      <c r="BV26" s="606">
        <f t="shared" si="0"/>
        <v>2</v>
      </c>
      <c r="BW26" s="147">
        <v>1</v>
      </c>
      <c r="BX26" s="123">
        <v>2</v>
      </c>
    </row>
    <row r="27" spans="1:76">
      <c r="A27" s="20">
        <v>24</v>
      </c>
      <c r="B27" s="14" t="s">
        <v>45</v>
      </c>
      <c r="C27" s="167"/>
      <c r="D27" s="508"/>
      <c r="E27" s="139"/>
      <c r="F27" s="3"/>
      <c r="G27" s="23"/>
      <c r="H27" s="169"/>
      <c r="I27" s="290"/>
      <c r="J27" s="7"/>
      <c r="K27" s="21"/>
      <c r="L27" s="520"/>
      <c r="M27" s="535"/>
      <c r="N27" s="292"/>
      <c r="O27" s="21"/>
      <c r="P27" s="21"/>
      <c r="Q27" s="23"/>
      <c r="R27" s="551"/>
      <c r="S27" s="547">
        <v>2</v>
      </c>
      <c r="T27" s="21"/>
      <c r="U27" s="21"/>
      <c r="V27" s="23">
        <v>1</v>
      </c>
      <c r="W27" s="572"/>
      <c r="X27" s="560"/>
      <c r="Y27" s="20"/>
      <c r="Z27" s="21"/>
      <c r="AA27" s="23"/>
      <c r="AB27" s="572"/>
      <c r="AC27" s="560"/>
      <c r="AD27" s="20"/>
      <c r="AE27" s="21"/>
      <c r="AF27" s="23"/>
      <c r="AG27" s="162"/>
      <c r="AH27" s="287"/>
      <c r="AI27" s="287"/>
      <c r="AJ27" s="21"/>
      <c r="AK27" s="23"/>
      <c r="AL27" s="572"/>
      <c r="AM27" s="560"/>
      <c r="AN27" s="20"/>
      <c r="AO27" s="21">
        <v>1</v>
      </c>
      <c r="AP27" s="23">
        <v>1</v>
      </c>
      <c r="AQ27" s="572"/>
      <c r="AR27" s="560"/>
      <c r="AS27" s="20"/>
      <c r="AT27" s="21">
        <v>1</v>
      </c>
      <c r="AU27" s="23"/>
      <c r="AV27" s="162"/>
      <c r="AW27" s="20"/>
      <c r="AX27" s="20"/>
      <c r="AY27" s="21"/>
      <c r="AZ27" s="23"/>
      <c r="BA27" s="572"/>
      <c r="BB27" s="560">
        <v>1</v>
      </c>
      <c r="BC27" s="20"/>
      <c r="BD27" s="21"/>
      <c r="BE27" s="603"/>
      <c r="BF27" s="572"/>
      <c r="BG27" s="560"/>
      <c r="BH27" s="20">
        <v>1</v>
      </c>
      <c r="BI27" s="21"/>
      <c r="BJ27" s="520"/>
      <c r="BK27" s="572"/>
      <c r="BL27" s="560"/>
      <c r="BM27" s="287"/>
      <c r="BN27" s="21"/>
      <c r="BO27" s="21"/>
      <c r="BP27" s="162"/>
      <c r="BQ27" s="287"/>
      <c r="BR27" s="21"/>
      <c r="BS27" s="20"/>
      <c r="BT27" s="614">
        <f t="shared" si="1"/>
        <v>0</v>
      </c>
      <c r="BU27" s="606">
        <v>3</v>
      </c>
      <c r="BV27" s="606">
        <f t="shared" si="0"/>
        <v>1</v>
      </c>
      <c r="BW27" s="147">
        <v>2</v>
      </c>
      <c r="BX27" s="123">
        <v>3</v>
      </c>
    </row>
    <row r="28" spans="1:76">
      <c r="A28" s="20">
        <v>25</v>
      </c>
      <c r="B28" s="14" t="s">
        <v>46</v>
      </c>
      <c r="C28" s="167"/>
      <c r="D28" s="508"/>
      <c r="E28" s="139"/>
      <c r="F28" s="3"/>
      <c r="G28" s="23"/>
      <c r="H28" s="169"/>
      <c r="I28" s="290"/>
      <c r="J28" s="7"/>
      <c r="K28" s="21"/>
      <c r="L28" s="520"/>
      <c r="M28" s="535"/>
      <c r="N28" s="292"/>
      <c r="O28" s="21"/>
      <c r="P28" s="21"/>
      <c r="Q28" s="23"/>
      <c r="R28" s="551"/>
      <c r="S28" s="547">
        <v>1</v>
      </c>
      <c r="T28" s="21"/>
      <c r="U28" s="21">
        <v>1</v>
      </c>
      <c r="V28" s="23"/>
      <c r="W28" s="572"/>
      <c r="X28" s="560"/>
      <c r="Y28" s="20"/>
      <c r="Z28" s="21"/>
      <c r="AA28" s="23"/>
      <c r="AB28" s="572"/>
      <c r="AC28" s="560"/>
      <c r="AD28" s="20"/>
      <c r="AE28" s="21"/>
      <c r="AF28" s="23"/>
      <c r="AG28" s="162"/>
      <c r="AH28" s="287"/>
      <c r="AI28" s="287"/>
      <c r="AJ28" s="21"/>
      <c r="AK28" s="23"/>
      <c r="AL28" s="572"/>
      <c r="AM28" s="560"/>
      <c r="AN28" s="20"/>
      <c r="AO28" s="21">
        <v>1</v>
      </c>
      <c r="AP28" s="23"/>
      <c r="AQ28" s="572"/>
      <c r="AR28" s="560"/>
      <c r="AS28" s="20"/>
      <c r="AT28" s="21">
        <v>1</v>
      </c>
      <c r="AU28" s="23"/>
      <c r="AV28" s="162"/>
      <c r="AW28" s="20"/>
      <c r="AX28" s="20"/>
      <c r="AY28" s="21"/>
      <c r="AZ28" s="23"/>
      <c r="BA28" s="572"/>
      <c r="BB28" s="560">
        <v>1</v>
      </c>
      <c r="BC28" s="20"/>
      <c r="BD28" s="21"/>
      <c r="BE28" s="603"/>
      <c r="BF28" s="572"/>
      <c r="BG28" s="560"/>
      <c r="BH28" s="20"/>
      <c r="BI28" s="21"/>
      <c r="BJ28" s="520"/>
      <c r="BK28" s="572"/>
      <c r="BL28" s="560"/>
      <c r="BM28" s="287"/>
      <c r="BN28" s="21"/>
      <c r="BO28" s="21"/>
      <c r="BP28" s="162"/>
      <c r="BQ28" s="287"/>
      <c r="BR28" s="21"/>
      <c r="BS28" s="20"/>
      <c r="BT28" s="614">
        <f t="shared" si="1"/>
        <v>0</v>
      </c>
      <c r="BU28" s="606">
        <v>2</v>
      </c>
      <c r="BV28" s="606">
        <f t="shared" si="0"/>
        <v>0</v>
      </c>
      <c r="BW28" s="147">
        <v>3</v>
      </c>
      <c r="BX28" s="123">
        <v>1</v>
      </c>
    </row>
    <row r="29" spans="1:76">
      <c r="A29" s="20">
        <v>26</v>
      </c>
      <c r="B29" s="14" t="s">
        <v>47</v>
      </c>
      <c r="C29" s="167"/>
      <c r="D29" s="508"/>
      <c r="E29" s="139"/>
      <c r="F29" s="3"/>
      <c r="G29" s="23"/>
      <c r="H29" s="169"/>
      <c r="I29" s="290"/>
      <c r="J29" s="7"/>
      <c r="K29" s="21"/>
      <c r="L29" s="520"/>
      <c r="M29" s="535"/>
      <c r="N29" s="292"/>
      <c r="O29" s="21">
        <v>1</v>
      </c>
      <c r="P29" s="21"/>
      <c r="Q29" s="23"/>
      <c r="R29" s="551"/>
      <c r="S29" s="547"/>
      <c r="T29" s="21"/>
      <c r="U29" s="21"/>
      <c r="V29" s="23">
        <v>1</v>
      </c>
      <c r="W29" s="572"/>
      <c r="X29" s="560"/>
      <c r="Y29" s="20"/>
      <c r="Z29" s="21"/>
      <c r="AA29" s="23"/>
      <c r="AB29" s="572"/>
      <c r="AC29" s="560"/>
      <c r="AD29" s="20"/>
      <c r="AE29" s="21"/>
      <c r="AF29" s="23"/>
      <c r="AG29" s="162"/>
      <c r="AH29" s="287"/>
      <c r="AI29" s="287"/>
      <c r="AJ29" s="21"/>
      <c r="AK29" s="23"/>
      <c r="AL29" s="572"/>
      <c r="AM29" s="560"/>
      <c r="AN29" s="20"/>
      <c r="AO29" s="21"/>
      <c r="AP29" s="23"/>
      <c r="AQ29" s="572"/>
      <c r="AR29" s="560"/>
      <c r="AS29" s="20"/>
      <c r="AT29" s="21"/>
      <c r="AU29" s="23"/>
      <c r="AV29" s="162"/>
      <c r="AW29" s="20"/>
      <c r="AX29" s="20">
        <v>2</v>
      </c>
      <c r="AY29" s="21">
        <v>1</v>
      </c>
      <c r="AZ29" s="23"/>
      <c r="BA29" s="572"/>
      <c r="BB29" s="560"/>
      <c r="BC29" s="20"/>
      <c r="BD29" s="21"/>
      <c r="BE29" s="603"/>
      <c r="BF29" s="572"/>
      <c r="BG29" s="560"/>
      <c r="BH29" s="20"/>
      <c r="BI29" s="21"/>
      <c r="BJ29" s="520"/>
      <c r="BK29" s="572"/>
      <c r="BL29" s="560"/>
      <c r="BM29" s="287"/>
      <c r="BN29" s="21"/>
      <c r="BO29" s="21"/>
      <c r="BP29" s="162"/>
      <c r="BQ29" s="287"/>
      <c r="BR29" s="21"/>
      <c r="BS29" s="20"/>
      <c r="BT29" s="614">
        <f t="shared" si="1"/>
        <v>0</v>
      </c>
      <c r="BU29" s="606">
        <v>0</v>
      </c>
      <c r="BV29" s="606">
        <f t="shared" si="0"/>
        <v>3</v>
      </c>
      <c r="BW29" s="147">
        <v>1</v>
      </c>
      <c r="BX29" s="123">
        <v>2</v>
      </c>
    </row>
    <row r="30" spans="1:76">
      <c r="A30" s="20">
        <v>27</v>
      </c>
      <c r="B30" s="14" t="s">
        <v>48</v>
      </c>
      <c r="C30" s="167"/>
      <c r="D30" s="508"/>
      <c r="E30" s="139"/>
      <c r="F30" s="3"/>
      <c r="G30" s="23"/>
      <c r="H30" s="169"/>
      <c r="I30" s="290"/>
      <c r="J30" s="7"/>
      <c r="K30" s="21"/>
      <c r="L30" s="520"/>
      <c r="M30" s="535"/>
      <c r="N30" s="292"/>
      <c r="O30" s="21"/>
      <c r="P30" s="21"/>
      <c r="Q30" s="23"/>
      <c r="R30" s="551">
        <v>3</v>
      </c>
      <c r="S30" s="547">
        <v>2</v>
      </c>
      <c r="T30" s="21"/>
      <c r="U30" s="21">
        <v>2</v>
      </c>
      <c r="V30" s="23">
        <v>2</v>
      </c>
      <c r="W30" s="572"/>
      <c r="X30" s="560"/>
      <c r="Y30" s="20"/>
      <c r="Z30" s="21"/>
      <c r="AA30" s="23">
        <v>1</v>
      </c>
      <c r="AB30" s="572"/>
      <c r="AC30" s="560"/>
      <c r="AD30" s="20"/>
      <c r="AE30" s="21"/>
      <c r="AF30" s="23"/>
      <c r="AG30" s="162"/>
      <c r="AH30" s="287"/>
      <c r="AI30" s="287"/>
      <c r="AJ30" s="21"/>
      <c r="AK30" s="23"/>
      <c r="AL30" s="572"/>
      <c r="AM30" s="560"/>
      <c r="AN30" s="20">
        <v>1</v>
      </c>
      <c r="AO30" s="21"/>
      <c r="AP30" s="23"/>
      <c r="AQ30" s="572"/>
      <c r="AR30" s="560"/>
      <c r="AS30" s="20"/>
      <c r="AT30" s="21"/>
      <c r="AU30" s="23">
        <v>1</v>
      </c>
      <c r="AV30" s="162"/>
      <c r="AW30" s="20"/>
      <c r="AX30" s="20"/>
      <c r="AY30" s="21"/>
      <c r="AZ30" s="23"/>
      <c r="BA30" s="572"/>
      <c r="BB30" s="560"/>
      <c r="BC30" s="20"/>
      <c r="BD30" s="21"/>
      <c r="BE30" s="603"/>
      <c r="BF30" s="572">
        <v>1</v>
      </c>
      <c r="BG30" s="560"/>
      <c r="BH30" s="20"/>
      <c r="BI30" s="21"/>
      <c r="BJ30" s="520"/>
      <c r="BK30" s="572"/>
      <c r="BL30" s="560"/>
      <c r="BM30" s="287"/>
      <c r="BN30" s="21"/>
      <c r="BO30" s="21"/>
      <c r="BP30" s="162"/>
      <c r="BQ30" s="287"/>
      <c r="BR30" s="21"/>
      <c r="BS30" s="20"/>
      <c r="BT30" s="614">
        <f t="shared" si="1"/>
        <v>4</v>
      </c>
      <c r="BU30" s="606">
        <v>2</v>
      </c>
      <c r="BV30" s="606">
        <f t="shared" si="0"/>
        <v>1</v>
      </c>
      <c r="BW30" s="147">
        <v>2</v>
      </c>
      <c r="BX30" s="123">
        <v>3</v>
      </c>
    </row>
    <row r="31" spans="1:76">
      <c r="A31" s="20">
        <v>28</v>
      </c>
      <c r="B31" s="14" t="s">
        <v>49</v>
      </c>
      <c r="C31" s="167"/>
      <c r="D31" s="508"/>
      <c r="E31" s="139"/>
      <c r="F31" s="3"/>
      <c r="G31" s="23"/>
      <c r="H31" s="169"/>
      <c r="I31" s="290"/>
      <c r="J31" s="7"/>
      <c r="K31" s="21"/>
      <c r="L31" s="520"/>
      <c r="M31" s="535"/>
      <c r="N31" s="292"/>
      <c r="O31" s="21"/>
      <c r="P31" s="21"/>
      <c r="Q31" s="23"/>
      <c r="R31" s="551"/>
      <c r="S31" s="547"/>
      <c r="T31" s="21"/>
      <c r="U31" s="21"/>
      <c r="V31" s="23">
        <v>7</v>
      </c>
      <c r="W31" s="572"/>
      <c r="X31" s="560"/>
      <c r="Y31" s="20"/>
      <c r="Z31" s="21"/>
      <c r="AA31" s="23">
        <v>4</v>
      </c>
      <c r="AB31" s="572"/>
      <c r="AC31" s="560"/>
      <c r="AD31" s="20"/>
      <c r="AE31" s="21"/>
      <c r="AF31" s="23"/>
      <c r="AG31" s="162"/>
      <c r="AH31" s="287"/>
      <c r="AI31" s="287"/>
      <c r="AJ31" s="21"/>
      <c r="AK31" s="23"/>
      <c r="AL31" s="572"/>
      <c r="AM31" s="560"/>
      <c r="AN31" s="20"/>
      <c r="AO31" s="21"/>
      <c r="AP31" s="23"/>
      <c r="AQ31" s="572"/>
      <c r="AR31" s="560"/>
      <c r="AS31" s="20"/>
      <c r="AT31" s="21">
        <v>1</v>
      </c>
      <c r="AU31" s="23"/>
      <c r="AV31" s="162"/>
      <c r="AW31" s="20"/>
      <c r="AX31" s="20"/>
      <c r="AY31" s="21"/>
      <c r="AZ31" s="23"/>
      <c r="BA31" s="572"/>
      <c r="BB31" s="560"/>
      <c r="BC31" s="20"/>
      <c r="BD31" s="21"/>
      <c r="BE31" s="603"/>
      <c r="BF31" s="572"/>
      <c r="BG31" s="560"/>
      <c r="BH31" s="20"/>
      <c r="BI31" s="21"/>
      <c r="BJ31" s="520"/>
      <c r="BK31" s="572"/>
      <c r="BL31" s="560"/>
      <c r="BM31" s="287"/>
      <c r="BN31" s="21"/>
      <c r="BO31" s="21"/>
      <c r="BP31" s="162"/>
      <c r="BQ31" s="287"/>
      <c r="BR31" s="21"/>
      <c r="BS31" s="20"/>
      <c r="BT31" s="614">
        <f t="shared" si="1"/>
        <v>0</v>
      </c>
      <c r="BU31" s="606">
        <v>0</v>
      </c>
      <c r="BV31" s="606">
        <f t="shared" si="0"/>
        <v>0</v>
      </c>
      <c r="BW31" s="147">
        <v>1</v>
      </c>
      <c r="BX31" s="123">
        <v>12</v>
      </c>
    </row>
    <row r="32" spans="1:76">
      <c r="A32" s="20">
        <v>29</v>
      </c>
      <c r="B32" s="14" t="s">
        <v>50</v>
      </c>
      <c r="C32" s="285"/>
      <c r="D32" s="508"/>
      <c r="E32" s="139"/>
      <c r="F32" s="3"/>
      <c r="G32" s="23"/>
      <c r="H32" s="288"/>
      <c r="I32" s="290"/>
      <c r="J32" s="7"/>
      <c r="K32" s="21"/>
      <c r="L32" s="520"/>
      <c r="M32" s="618"/>
      <c r="N32" s="292"/>
      <c r="O32" s="21"/>
      <c r="P32" s="21"/>
      <c r="Q32" s="23"/>
      <c r="R32" s="619"/>
      <c r="S32" s="547"/>
      <c r="T32" s="21"/>
      <c r="U32" s="21"/>
      <c r="V32" s="23">
        <v>2</v>
      </c>
      <c r="W32" s="620"/>
      <c r="X32" s="560"/>
      <c r="Y32" s="20"/>
      <c r="Z32" s="21"/>
      <c r="AA32" s="23"/>
      <c r="AB32" s="620"/>
      <c r="AC32" s="560"/>
      <c r="AD32" s="20"/>
      <c r="AE32" s="21"/>
      <c r="AF32" s="23"/>
      <c r="AG32" s="589"/>
      <c r="AH32" s="287"/>
      <c r="AI32" s="287"/>
      <c r="AJ32" s="21"/>
      <c r="AK32" s="23"/>
      <c r="AL32" s="620"/>
      <c r="AM32" s="560"/>
      <c r="AN32" s="20"/>
      <c r="AO32" s="21"/>
      <c r="AP32" s="23"/>
      <c r="AQ32" s="620">
        <v>1</v>
      </c>
      <c r="AR32" s="560"/>
      <c r="AS32" s="20"/>
      <c r="AT32" s="21"/>
      <c r="AU32" s="23">
        <v>1</v>
      </c>
      <c r="AV32" s="589"/>
      <c r="AW32" s="20"/>
      <c r="AX32" s="20">
        <v>1</v>
      </c>
      <c r="AY32" s="21"/>
      <c r="AZ32" s="23"/>
      <c r="BA32" s="620"/>
      <c r="BB32" s="560"/>
      <c r="BC32" s="20"/>
      <c r="BD32" s="21"/>
      <c r="BE32" s="603"/>
      <c r="BF32" s="620"/>
      <c r="BG32" s="560"/>
      <c r="BH32" s="20"/>
      <c r="BI32" s="21"/>
      <c r="BJ32" s="520"/>
      <c r="BK32" s="620"/>
      <c r="BL32" s="560"/>
      <c r="BM32" s="287"/>
      <c r="BN32" s="21"/>
      <c r="BO32" s="21"/>
      <c r="BP32" s="589"/>
      <c r="BQ32" s="287"/>
      <c r="BR32" s="21"/>
      <c r="BS32" s="20"/>
      <c r="BT32" s="621">
        <f t="shared" si="1"/>
        <v>1</v>
      </c>
      <c r="BU32" s="606"/>
      <c r="BV32" s="606">
        <f t="shared" si="0"/>
        <v>1</v>
      </c>
      <c r="BW32" s="147"/>
      <c r="BX32" s="123">
        <v>2</v>
      </c>
    </row>
    <row r="33" spans="1:76">
      <c r="A33" s="20">
        <v>30</v>
      </c>
      <c r="B33" s="22" t="s">
        <v>51</v>
      </c>
      <c r="C33" s="168"/>
      <c r="D33" s="508"/>
      <c r="E33" s="139"/>
      <c r="F33" s="3"/>
      <c r="G33" s="23"/>
      <c r="H33" s="169"/>
      <c r="I33" s="290"/>
      <c r="J33" s="7"/>
      <c r="K33" s="21"/>
      <c r="L33" s="520"/>
      <c r="M33" s="535"/>
      <c r="N33" s="292"/>
      <c r="O33" s="21"/>
      <c r="P33" s="21"/>
      <c r="Q33" s="23"/>
      <c r="R33" s="551"/>
      <c r="S33" s="547">
        <v>1</v>
      </c>
      <c r="T33" s="21"/>
      <c r="U33" s="21">
        <v>2</v>
      </c>
      <c r="V33" s="23"/>
      <c r="W33" s="572"/>
      <c r="X33" s="560"/>
      <c r="Y33" s="20"/>
      <c r="Z33" s="21"/>
      <c r="AA33" s="23"/>
      <c r="AB33" s="572"/>
      <c r="AC33" s="560"/>
      <c r="AD33" s="20"/>
      <c r="AE33" s="21"/>
      <c r="AF33" s="23"/>
      <c r="AG33" s="162"/>
      <c r="AH33" s="287"/>
      <c r="AI33" s="287"/>
      <c r="AJ33" s="21"/>
      <c r="AK33" s="23"/>
      <c r="AL33" s="572"/>
      <c r="AM33" s="560"/>
      <c r="AN33" s="20">
        <v>1</v>
      </c>
      <c r="AO33" s="21"/>
      <c r="AP33" s="23"/>
      <c r="AQ33" s="572"/>
      <c r="AR33" s="560"/>
      <c r="AS33" s="20"/>
      <c r="AT33" s="21">
        <v>1</v>
      </c>
      <c r="AU33" s="23">
        <v>1</v>
      </c>
      <c r="AV33" s="162"/>
      <c r="AW33" s="20"/>
      <c r="AX33" s="20">
        <v>1</v>
      </c>
      <c r="AY33" s="21"/>
      <c r="AZ33" s="23"/>
      <c r="BA33" s="572"/>
      <c r="BB33" s="560"/>
      <c r="BC33" s="20"/>
      <c r="BD33" s="21"/>
      <c r="BE33" s="603"/>
      <c r="BF33" s="572"/>
      <c r="BG33" s="560"/>
      <c r="BH33" s="20"/>
      <c r="BI33" s="21"/>
      <c r="BJ33" s="520"/>
      <c r="BK33" s="572"/>
      <c r="BL33" s="560"/>
      <c r="BM33" s="287"/>
      <c r="BN33" s="21"/>
      <c r="BO33" s="21"/>
      <c r="BP33" s="162"/>
      <c r="BQ33" s="287"/>
      <c r="BR33" s="21"/>
      <c r="BS33" s="20"/>
      <c r="BT33" s="614">
        <f t="shared" si="1"/>
        <v>0</v>
      </c>
      <c r="BU33" s="606">
        <v>1</v>
      </c>
      <c r="BV33" s="606">
        <f t="shared" si="0"/>
        <v>2</v>
      </c>
      <c r="BW33" s="147">
        <v>3</v>
      </c>
      <c r="BX33" s="123">
        <v>1</v>
      </c>
    </row>
    <row r="34" spans="1:76">
      <c r="A34" s="20">
        <v>31</v>
      </c>
      <c r="B34" s="16" t="s">
        <v>52</v>
      </c>
      <c r="C34" s="169"/>
      <c r="D34" s="290"/>
      <c r="E34" s="244"/>
      <c r="F34" s="7"/>
      <c r="G34" s="23"/>
      <c r="H34" s="169"/>
      <c r="I34" s="290"/>
      <c r="J34" s="7"/>
      <c r="K34" s="21"/>
      <c r="L34" s="520"/>
      <c r="M34" s="535"/>
      <c r="N34" s="292"/>
      <c r="O34" s="21"/>
      <c r="P34" s="21"/>
      <c r="Q34" s="23"/>
      <c r="R34" s="551">
        <v>1</v>
      </c>
      <c r="S34" s="547">
        <v>1</v>
      </c>
      <c r="T34" s="21"/>
      <c r="U34" s="21"/>
      <c r="V34" s="23">
        <v>1</v>
      </c>
      <c r="W34" s="572"/>
      <c r="X34" s="560"/>
      <c r="Y34" s="20"/>
      <c r="Z34" s="21"/>
      <c r="AA34" s="23"/>
      <c r="AB34" s="572"/>
      <c r="AC34" s="560"/>
      <c r="AD34" s="20"/>
      <c r="AE34" s="21"/>
      <c r="AF34" s="23"/>
      <c r="AG34" s="162"/>
      <c r="AH34" s="287"/>
      <c r="AI34" s="287"/>
      <c r="AJ34" s="21"/>
      <c r="AK34" s="23"/>
      <c r="AL34" s="572"/>
      <c r="AM34" s="560">
        <v>1</v>
      </c>
      <c r="AN34" s="20"/>
      <c r="AO34" s="21"/>
      <c r="AP34" s="23"/>
      <c r="AQ34" s="572"/>
      <c r="AR34" s="560"/>
      <c r="AS34" s="20"/>
      <c r="AT34" s="21"/>
      <c r="AU34" s="23"/>
      <c r="AV34" s="162"/>
      <c r="AW34" s="20"/>
      <c r="AX34" s="20"/>
      <c r="AY34" s="21"/>
      <c r="AZ34" s="23"/>
      <c r="BA34" s="572"/>
      <c r="BB34" s="560"/>
      <c r="BC34" s="20">
        <v>1</v>
      </c>
      <c r="BD34" s="21"/>
      <c r="BE34" s="603"/>
      <c r="BF34" s="572"/>
      <c r="BG34" s="560"/>
      <c r="BH34" s="20"/>
      <c r="BI34" s="21"/>
      <c r="BJ34" s="520"/>
      <c r="BK34" s="572"/>
      <c r="BL34" s="560"/>
      <c r="BM34" s="287"/>
      <c r="BN34" s="21"/>
      <c r="BO34" s="21"/>
      <c r="BP34" s="162"/>
      <c r="BQ34" s="287"/>
      <c r="BR34" s="21"/>
      <c r="BS34" s="20"/>
      <c r="BT34" s="614">
        <f t="shared" si="1"/>
        <v>1</v>
      </c>
      <c r="BU34" s="606">
        <v>2</v>
      </c>
      <c r="BV34" s="606">
        <f t="shared" si="0"/>
        <v>1</v>
      </c>
      <c r="BW34" s="147"/>
      <c r="BX34" s="123">
        <v>1</v>
      </c>
    </row>
    <row r="35" spans="1:76">
      <c r="A35" s="20">
        <v>32</v>
      </c>
      <c r="B35" s="14" t="s">
        <v>176</v>
      </c>
      <c r="C35" s="169"/>
      <c r="D35" s="290"/>
      <c r="E35" s="244"/>
      <c r="F35" s="7"/>
      <c r="G35" s="23"/>
      <c r="H35" s="169"/>
      <c r="I35" s="290"/>
      <c r="J35" s="7"/>
      <c r="K35" s="21"/>
      <c r="L35" s="520"/>
      <c r="M35" s="535"/>
      <c r="N35" s="292"/>
      <c r="O35" s="21"/>
      <c r="P35" s="21"/>
      <c r="Q35" s="23"/>
      <c r="R35" s="551"/>
      <c r="S35" s="547"/>
      <c r="T35" s="21"/>
      <c r="U35" s="21"/>
      <c r="V35" s="23"/>
      <c r="W35" s="572"/>
      <c r="X35" s="560"/>
      <c r="Y35" s="20"/>
      <c r="Z35" s="21"/>
      <c r="AA35" s="23"/>
      <c r="AB35" s="572"/>
      <c r="AC35" s="560"/>
      <c r="AD35" s="20"/>
      <c r="AE35" s="21"/>
      <c r="AF35" s="23"/>
      <c r="AG35" s="162"/>
      <c r="AH35" s="287"/>
      <c r="AI35" s="287"/>
      <c r="AJ35" s="21"/>
      <c r="AK35" s="23"/>
      <c r="AL35" s="572"/>
      <c r="AM35" s="560"/>
      <c r="AN35" s="20"/>
      <c r="AO35" s="21"/>
      <c r="AP35" s="23"/>
      <c r="AQ35" s="572"/>
      <c r="AR35" s="560"/>
      <c r="AS35" s="20"/>
      <c r="AT35" s="21"/>
      <c r="AU35" s="23"/>
      <c r="AV35" s="162"/>
      <c r="AW35" s="20"/>
      <c r="AX35" s="20"/>
      <c r="AY35" s="21"/>
      <c r="AZ35" s="23"/>
      <c r="BA35" s="572"/>
      <c r="BB35" s="560"/>
      <c r="BC35" s="20"/>
      <c r="BD35" s="21"/>
      <c r="BE35" s="603"/>
      <c r="BF35" s="572"/>
      <c r="BG35" s="560"/>
      <c r="BH35" s="20"/>
      <c r="BI35" s="21"/>
      <c r="BJ35" s="520"/>
      <c r="BK35" s="572"/>
      <c r="BL35" s="560"/>
      <c r="BM35" s="287"/>
      <c r="BN35" s="21"/>
      <c r="BO35" s="21"/>
      <c r="BP35" s="162"/>
      <c r="BQ35" s="287"/>
      <c r="BR35" s="21"/>
      <c r="BS35" s="20"/>
      <c r="BT35" s="614">
        <f t="shared" si="1"/>
        <v>0</v>
      </c>
      <c r="BU35" s="606">
        <v>0</v>
      </c>
      <c r="BV35" s="606">
        <f t="shared" si="0"/>
        <v>0</v>
      </c>
      <c r="BW35" s="147"/>
      <c r="BX35" s="123"/>
    </row>
    <row r="36" spans="1:76">
      <c r="A36" s="20">
        <v>33</v>
      </c>
      <c r="B36" s="14" t="s">
        <v>53</v>
      </c>
      <c r="C36" s="167"/>
      <c r="D36" s="508"/>
      <c r="E36" s="139"/>
      <c r="F36" s="3"/>
      <c r="G36" s="23"/>
      <c r="H36" s="169"/>
      <c r="I36" s="290"/>
      <c r="J36" s="7"/>
      <c r="K36" s="21"/>
      <c r="L36" s="520"/>
      <c r="M36" s="535"/>
      <c r="N36" s="292">
        <v>1</v>
      </c>
      <c r="O36" s="21"/>
      <c r="P36" s="21">
        <v>1</v>
      </c>
      <c r="Q36" s="23"/>
      <c r="R36" s="551"/>
      <c r="S36" s="547"/>
      <c r="T36" s="21"/>
      <c r="U36" s="21"/>
      <c r="V36" s="23"/>
      <c r="W36" s="572"/>
      <c r="X36" s="560"/>
      <c r="Y36" s="20"/>
      <c r="Z36" s="21"/>
      <c r="AA36" s="23"/>
      <c r="AB36" s="572"/>
      <c r="AC36" s="560"/>
      <c r="AD36" s="20"/>
      <c r="AE36" s="21"/>
      <c r="AF36" s="23"/>
      <c r="AG36" s="162"/>
      <c r="AH36" s="287"/>
      <c r="AI36" s="287"/>
      <c r="AJ36" s="21"/>
      <c r="AK36" s="23"/>
      <c r="AL36" s="572"/>
      <c r="AM36" s="560"/>
      <c r="AN36" s="20"/>
      <c r="AO36" s="21"/>
      <c r="AP36" s="23"/>
      <c r="AQ36" s="572"/>
      <c r="AR36" s="560"/>
      <c r="AS36" s="20"/>
      <c r="AT36" s="21"/>
      <c r="AU36" s="23"/>
      <c r="AV36" s="162"/>
      <c r="AW36" s="20"/>
      <c r="AX36" s="20"/>
      <c r="AY36" s="21">
        <v>1</v>
      </c>
      <c r="AZ36" s="23"/>
      <c r="BA36" s="572"/>
      <c r="BB36" s="560">
        <v>1</v>
      </c>
      <c r="BC36" s="20"/>
      <c r="BD36" s="21">
        <v>1</v>
      </c>
      <c r="BE36" s="603"/>
      <c r="BF36" s="572"/>
      <c r="BG36" s="560"/>
      <c r="BH36" s="20"/>
      <c r="BI36" s="21"/>
      <c r="BJ36" s="520"/>
      <c r="BK36" s="572"/>
      <c r="BL36" s="560"/>
      <c r="BM36" s="287"/>
      <c r="BN36" s="21"/>
      <c r="BO36" s="21"/>
      <c r="BP36" s="162"/>
      <c r="BQ36" s="287"/>
      <c r="BR36" s="21"/>
      <c r="BS36" s="20"/>
      <c r="BT36" s="614">
        <f t="shared" si="1"/>
        <v>0</v>
      </c>
      <c r="BU36" s="606">
        <v>2</v>
      </c>
      <c r="BV36" s="606">
        <f t="shared" si="0"/>
        <v>0</v>
      </c>
      <c r="BW36" s="147">
        <v>3</v>
      </c>
      <c r="BX36" s="123">
        <v>2</v>
      </c>
    </row>
    <row r="37" spans="1:76">
      <c r="A37" s="20">
        <v>34</v>
      </c>
      <c r="B37" s="14" t="s">
        <v>54</v>
      </c>
      <c r="C37" s="167"/>
      <c r="D37" s="508"/>
      <c r="E37" s="139"/>
      <c r="F37" s="3"/>
      <c r="G37" s="23"/>
      <c r="H37" s="169"/>
      <c r="I37" s="290"/>
      <c r="J37" s="7"/>
      <c r="K37" s="21"/>
      <c r="L37" s="520"/>
      <c r="M37" s="537"/>
      <c r="N37" s="293"/>
      <c r="O37" s="513">
        <v>2</v>
      </c>
      <c r="P37" s="21">
        <v>1</v>
      </c>
      <c r="Q37" s="23"/>
      <c r="R37" s="551"/>
      <c r="S37" s="547"/>
      <c r="T37" s="21"/>
      <c r="U37" s="21">
        <v>4</v>
      </c>
      <c r="V37" s="23">
        <v>1</v>
      </c>
      <c r="W37" s="572"/>
      <c r="X37" s="560"/>
      <c r="Y37" s="20"/>
      <c r="Z37" s="21"/>
      <c r="AA37" s="23"/>
      <c r="AB37" s="572"/>
      <c r="AC37" s="560"/>
      <c r="AD37" s="20"/>
      <c r="AE37" s="21"/>
      <c r="AF37" s="23"/>
      <c r="AG37" s="162"/>
      <c r="AH37" s="287"/>
      <c r="AI37" s="287"/>
      <c r="AJ37" s="21"/>
      <c r="AK37" s="23"/>
      <c r="AL37" s="572"/>
      <c r="AM37" s="560"/>
      <c r="AN37" s="20"/>
      <c r="AO37" s="21"/>
      <c r="AP37" s="23"/>
      <c r="AQ37" s="572"/>
      <c r="AR37" s="560"/>
      <c r="AS37" s="20">
        <v>1</v>
      </c>
      <c r="AT37" s="21">
        <v>1</v>
      </c>
      <c r="AU37" s="23"/>
      <c r="AV37" s="162"/>
      <c r="AW37" s="20">
        <v>1</v>
      </c>
      <c r="AX37" s="20">
        <v>3</v>
      </c>
      <c r="AY37" s="21"/>
      <c r="AZ37" s="23"/>
      <c r="BA37" s="572"/>
      <c r="BB37" s="560"/>
      <c r="BC37" s="20"/>
      <c r="BD37" s="21"/>
      <c r="BE37" s="603"/>
      <c r="BF37" s="572"/>
      <c r="BG37" s="560"/>
      <c r="BH37" s="20"/>
      <c r="BI37" s="21"/>
      <c r="BJ37" s="520"/>
      <c r="BK37" s="572"/>
      <c r="BL37" s="560"/>
      <c r="BM37" s="287"/>
      <c r="BN37" s="21"/>
      <c r="BO37" s="21"/>
      <c r="BP37" s="162"/>
      <c r="BQ37" s="287"/>
      <c r="BR37" s="21"/>
      <c r="BS37" s="20"/>
      <c r="BT37" s="614">
        <f t="shared" si="1"/>
        <v>0</v>
      </c>
      <c r="BU37" s="606">
        <v>1</v>
      </c>
      <c r="BV37" s="606">
        <f t="shared" si="0"/>
        <v>6</v>
      </c>
      <c r="BW37" s="147">
        <v>6</v>
      </c>
      <c r="BX37" s="123">
        <v>2</v>
      </c>
    </row>
    <row r="38" spans="1:76">
      <c r="A38" s="20">
        <v>35</v>
      </c>
      <c r="B38" s="14" t="s">
        <v>55</v>
      </c>
      <c r="C38" s="167"/>
      <c r="D38" s="508"/>
      <c r="E38" s="139"/>
      <c r="F38" s="3"/>
      <c r="G38" s="23"/>
      <c r="H38" s="169"/>
      <c r="I38" s="290"/>
      <c r="J38" s="7"/>
      <c r="K38" s="21"/>
      <c r="L38" s="520"/>
      <c r="M38" s="537"/>
      <c r="N38" s="293"/>
      <c r="O38" s="513">
        <v>2</v>
      </c>
      <c r="P38" s="21"/>
      <c r="Q38" s="23">
        <v>3</v>
      </c>
      <c r="R38" s="551">
        <v>1</v>
      </c>
      <c r="S38" s="547">
        <v>1</v>
      </c>
      <c r="T38" s="21">
        <v>1</v>
      </c>
      <c r="U38" s="21"/>
      <c r="V38" s="23">
        <v>2</v>
      </c>
      <c r="W38" s="572"/>
      <c r="X38" s="560"/>
      <c r="Y38" s="20"/>
      <c r="Z38" s="21"/>
      <c r="AA38" s="23"/>
      <c r="AB38" s="572"/>
      <c r="AC38" s="560"/>
      <c r="AD38" s="20"/>
      <c r="AE38" s="21"/>
      <c r="AF38" s="23"/>
      <c r="AG38" s="162"/>
      <c r="AH38" s="287"/>
      <c r="AI38" s="287"/>
      <c r="AJ38" s="21"/>
      <c r="AK38" s="23"/>
      <c r="AL38" s="572"/>
      <c r="AM38" s="560"/>
      <c r="AN38" s="20"/>
      <c r="AO38" s="21"/>
      <c r="AP38" s="23"/>
      <c r="AQ38" s="572"/>
      <c r="AR38" s="560"/>
      <c r="AS38" s="20"/>
      <c r="AT38" s="21"/>
      <c r="AU38" s="23"/>
      <c r="AV38" s="162"/>
      <c r="AW38" s="20">
        <v>1</v>
      </c>
      <c r="AX38" s="20">
        <v>1</v>
      </c>
      <c r="AY38" s="21">
        <v>1</v>
      </c>
      <c r="AZ38" s="23">
        <v>1</v>
      </c>
      <c r="BA38" s="572"/>
      <c r="BB38" s="560"/>
      <c r="BC38" s="20">
        <v>2</v>
      </c>
      <c r="BD38" s="21"/>
      <c r="BE38" s="603"/>
      <c r="BF38" s="572"/>
      <c r="BG38" s="560"/>
      <c r="BH38" s="20"/>
      <c r="BI38" s="21"/>
      <c r="BJ38" s="520"/>
      <c r="BK38" s="572"/>
      <c r="BL38" s="560"/>
      <c r="BM38" s="287"/>
      <c r="BN38" s="21"/>
      <c r="BO38" s="21"/>
      <c r="BP38" s="162"/>
      <c r="BQ38" s="287"/>
      <c r="BR38" s="21"/>
      <c r="BS38" s="20"/>
      <c r="BT38" s="614">
        <f t="shared" si="1"/>
        <v>1</v>
      </c>
      <c r="BU38" s="606">
        <v>2</v>
      </c>
      <c r="BV38" s="606">
        <f t="shared" si="0"/>
        <v>6</v>
      </c>
      <c r="BW38" s="147">
        <v>1</v>
      </c>
      <c r="BX38" s="123">
        <v>6</v>
      </c>
    </row>
    <row r="39" spans="1:76">
      <c r="A39" s="20">
        <v>36</v>
      </c>
      <c r="B39" s="14" t="s">
        <v>56</v>
      </c>
      <c r="C39" s="167"/>
      <c r="D39" s="508"/>
      <c r="E39" s="139"/>
      <c r="F39" s="3"/>
      <c r="G39" s="23"/>
      <c r="H39" s="169"/>
      <c r="I39" s="290"/>
      <c r="J39" s="7"/>
      <c r="K39" s="21"/>
      <c r="L39" s="520"/>
      <c r="M39" s="535"/>
      <c r="N39" s="292"/>
      <c r="O39" s="21">
        <v>1</v>
      </c>
      <c r="P39" s="21"/>
      <c r="Q39" s="23"/>
      <c r="R39" s="551">
        <v>2</v>
      </c>
      <c r="S39" s="547">
        <v>2</v>
      </c>
      <c r="T39" s="21">
        <v>2</v>
      </c>
      <c r="U39" s="21">
        <v>1</v>
      </c>
      <c r="V39" s="23">
        <v>1</v>
      </c>
      <c r="W39" s="572"/>
      <c r="X39" s="560"/>
      <c r="Y39" s="20"/>
      <c r="Z39" s="21"/>
      <c r="AA39" s="23"/>
      <c r="AB39" s="572"/>
      <c r="AC39" s="560"/>
      <c r="AD39" s="20"/>
      <c r="AE39" s="21"/>
      <c r="AF39" s="23"/>
      <c r="AG39" s="162"/>
      <c r="AH39" s="287"/>
      <c r="AI39" s="287"/>
      <c r="AJ39" s="21"/>
      <c r="AK39" s="23"/>
      <c r="AL39" s="572"/>
      <c r="AM39" s="560"/>
      <c r="AN39" s="20"/>
      <c r="AO39" s="21"/>
      <c r="AP39" s="23"/>
      <c r="AQ39" s="572"/>
      <c r="AR39" s="560"/>
      <c r="AS39" s="20"/>
      <c r="AT39" s="21"/>
      <c r="AU39" s="23"/>
      <c r="AV39" s="162"/>
      <c r="AW39" s="20"/>
      <c r="AX39" s="20"/>
      <c r="AY39" s="21"/>
      <c r="AZ39" s="23"/>
      <c r="BA39" s="572"/>
      <c r="BB39" s="560"/>
      <c r="BC39" s="20"/>
      <c r="BD39" s="21"/>
      <c r="BE39" s="603"/>
      <c r="BF39" s="572"/>
      <c r="BG39" s="560"/>
      <c r="BH39" s="20"/>
      <c r="BI39" s="21"/>
      <c r="BJ39" s="520"/>
      <c r="BK39" s="572"/>
      <c r="BL39" s="560"/>
      <c r="BM39" s="287"/>
      <c r="BN39" s="21"/>
      <c r="BO39" s="21"/>
      <c r="BP39" s="162"/>
      <c r="BQ39" s="287"/>
      <c r="BR39" s="21"/>
      <c r="BS39" s="20"/>
      <c r="BT39" s="614">
        <f t="shared" si="1"/>
        <v>2</v>
      </c>
      <c r="BU39" s="606">
        <v>2</v>
      </c>
      <c r="BV39" s="606">
        <f t="shared" si="0"/>
        <v>3</v>
      </c>
      <c r="BW39" s="147">
        <v>1</v>
      </c>
      <c r="BX39" s="123">
        <v>1</v>
      </c>
    </row>
    <row r="40" spans="1:76">
      <c r="A40" s="20">
        <v>37</v>
      </c>
      <c r="B40" s="14" t="s">
        <v>57</v>
      </c>
      <c r="C40" s="167"/>
      <c r="D40" s="508"/>
      <c r="E40" s="139"/>
      <c r="F40" s="3"/>
      <c r="G40" s="23"/>
      <c r="H40" s="169"/>
      <c r="I40" s="290"/>
      <c r="J40" s="7"/>
      <c r="K40" s="21"/>
      <c r="L40" s="520"/>
      <c r="M40" s="535"/>
      <c r="N40" s="292"/>
      <c r="O40" s="21"/>
      <c r="P40" s="21"/>
      <c r="Q40" s="23"/>
      <c r="R40" s="551">
        <v>2</v>
      </c>
      <c r="S40" s="547"/>
      <c r="T40" s="21"/>
      <c r="U40" s="21"/>
      <c r="V40" s="23">
        <v>1</v>
      </c>
      <c r="W40" s="572"/>
      <c r="X40" s="560"/>
      <c r="Y40" s="20"/>
      <c r="Z40" s="21"/>
      <c r="AA40" s="23"/>
      <c r="AB40" s="572"/>
      <c r="AC40" s="560"/>
      <c r="AD40" s="20"/>
      <c r="AE40" s="21"/>
      <c r="AF40" s="23"/>
      <c r="AG40" s="162"/>
      <c r="AH40" s="287"/>
      <c r="AI40" s="287"/>
      <c r="AJ40" s="21"/>
      <c r="AK40" s="23"/>
      <c r="AL40" s="572"/>
      <c r="AM40" s="560"/>
      <c r="AN40" s="20"/>
      <c r="AO40" s="21"/>
      <c r="AP40" s="23"/>
      <c r="AQ40" s="572"/>
      <c r="AR40" s="560"/>
      <c r="AS40" s="20">
        <v>1</v>
      </c>
      <c r="AT40" s="21"/>
      <c r="AU40" s="23"/>
      <c r="AV40" s="162"/>
      <c r="AW40" s="20"/>
      <c r="AX40" s="20"/>
      <c r="AY40" s="21"/>
      <c r="AZ40" s="23"/>
      <c r="BA40" s="572"/>
      <c r="BB40" s="560"/>
      <c r="BC40" s="20"/>
      <c r="BD40" s="21"/>
      <c r="BE40" s="603"/>
      <c r="BF40" s="572"/>
      <c r="BG40" s="560"/>
      <c r="BH40" s="20"/>
      <c r="BI40" s="21"/>
      <c r="BJ40" s="520"/>
      <c r="BK40" s="572"/>
      <c r="BL40" s="560"/>
      <c r="BM40" s="287"/>
      <c r="BN40" s="21"/>
      <c r="BO40" s="21"/>
      <c r="BP40" s="162"/>
      <c r="BQ40" s="287"/>
      <c r="BR40" s="21"/>
      <c r="BS40" s="20"/>
      <c r="BT40" s="614">
        <f t="shared" si="1"/>
        <v>2</v>
      </c>
      <c r="BU40" s="606">
        <v>0</v>
      </c>
      <c r="BV40" s="606">
        <f t="shared" si="0"/>
        <v>1</v>
      </c>
      <c r="BW40" s="147"/>
      <c r="BX40" s="123">
        <v>1</v>
      </c>
    </row>
    <row r="41" spans="1:76">
      <c r="A41" s="20">
        <v>38</v>
      </c>
      <c r="B41" s="14" t="s">
        <v>58</v>
      </c>
      <c r="C41" s="167"/>
      <c r="D41" s="508"/>
      <c r="E41" s="139"/>
      <c r="F41" s="3"/>
      <c r="G41" s="23"/>
      <c r="H41" s="169"/>
      <c r="I41" s="290"/>
      <c r="J41" s="7"/>
      <c r="K41" s="21"/>
      <c r="L41" s="520"/>
      <c r="M41" s="535"/>
      <c r="N41" s="292"/>
      <c r="O41" s="21"/>
      <c r="P41" s="21"/>
      <c r="Q41" s="23"/>
      <c r="R41" s="551"/>
      <c r="S41" s="547"/>
      <c r="T41" s="21">
        <v>2</v>
      </c>
      <c r="U41" s="21">
        <v>1</v>
      </c>
      <c r="V41" s="23"/>
      <c r="W41" s="572"/>
      <c r="X41" s="560"/>
      <c r="Y41" s="20"/>
      <c r="Z41" s="21"/>
      <c r="AA41" s="23"/>
      <c r="AB41" s="572"/>
      <c r="AC41" s="560"/>
      <c r="AD41" s="20"/>
      <c r="AE41" s="21"/>
      <c r="AF41" s="23"/>
      <c r="AG41" s="162"/>
      <c r="AH41" s="287"/>
      <c r="AI41" s="287"/>
      <c r="AJ41" s="21"/>
      <c r="AK41" s="23"/>
      <c r="AL41" s="572"/>
      <c r="AM41" s="560"/>
      <c r="AN41" s="20"/>
      <c r="AO41" s="21">
        <v>1</v>
      </c>
      <c r="AP41" s="23"/>
      <c r="AQ41" s="572"/>
      <c r="AR41" s="560"/>
      <c r="AS41" s="20"/>
      <c r="AT41" s="21"/>
      <c r="AU41" s="23"/>
      <c r="AV41" s="162"/>
      <c r="AW41" s="20"/>
      <c r="AX41" s="20">
        <v>1</v>
      </c>
      <c r="AY41" s="21"/>
      <c r="AZ41" s="23"/>
      <c r="BA41" s="572"/>
      <c r="BB41" s="560"/>
      <c r="BC41" s="20"/>
      <c r="BD41" s="21"/>
      <c r="BE41" s="603"/>
      <c r="BF41" s="572"/>
      <c r="BG41" s="560"/>
      <c r="BH41" s="20"/>
      <c r="BI41" s="21"/>
      <c r="BJ41" s="520"/>
      <c r="BK41" s="572"/>
      <c r="BL41" s="560"/>
      <c r="BM41" s="287"/>
      <c r="BN41" s="21"/>
      <c r="BO41" s="21"/>
      <c r="BP41" s="162"/>
      <c r="BQ41" s="287"/>
      <c r="BR41" s="21"/>
      <c r="BS41" s="20"/>
      <c r="BT41" s="614">
        <f t="shared" si="1"/>
        <v>0</v>
      </c>
      <c r="BU41" s="606">
        <v>0</v>
      </c>
      <c r="BV41" s="606">
        <f t="shared" si="0"/>
        <v>3</v>
      </c>
      <c r="BW41" s="147">
        <v>2</v>
      </c>
      <c r="BX41" s="123"/>
    </row>
    <row r="42" spans="1:76" s="280" customFormat="1">
      <c r="A42" s="269"/>
      <c r="B42" s="270" t="s">
        <v>59</v>
      </c>
      <c r="C42" s="281"/>
      <c r="D42" s="622"/>
      <c r="E42" s="274"/>
      <c r="F42" s="271"/>
      <c r="G42" s="517"/>
      <c r="H42" s="521"/>
      <c r="I42" s="289"/>
      <c r="J42" s="506"/>
      <c r="K42" s="282"/>
      <c r="L42" s="522"/>
      <c r="M42" s="536"/>
      <c r="N42" s="291">
        <v>1</v>
      </c>
      <c r="O42" s="282"/>
      <c r="P42" s="282"/>
      <c r="Q42" s="517"/>
      <c r="R42" s="552"/>
      <c r="S42" s="546">
        <v>1</v>
      </c>
      <c r="T42" s="282"/>
      <c r="U42" s="282"/>
      <c r="V42" s="517"/>
      <c r="W42" s="573"/>
      <c r="X42" s="559"/>
      <c r="Y42" s="269"/>
      <c r="Z42" s="282"/>
      <c r="AA42" s="517"/>
      <c r="AB42" s="573"/>
      <c r="AC42" s="559"/>
      <c r="AD42" s="269"/>
      <c r="AE42" s="282"/>
      <c r="AF42" s="517"/>
      <c r="AG42" s="283"/>
      <c r="AH42" s="286"/>
      <c r="AI42" s="286"/>
      <c r="AJ42" s="282"/>
      <c r="AK42" s="517"/>
      <c r="AL42" s="573"/>
      <c r="AM42" s="559"/>
      <c r="AN42" s="269"/>
      <c r="AO42" s="282"/>
      <c r="AP42" s="517"/>
      <c r="AQ42" s="573"/>
      <c r="AR42" s="559"/>
      <c r="AS42" s="269"/>
      <c r="AT42" s="282"/>
      <c r="AU42" s="517"/>
      <c r="AV42" s="283"/>
      <c r="AW42" s="269"/>
      <c r="AX42" s="269"/>
      <c r="AY42" s="282"/>
      <c r="AZ42" s="517"/>
      <c r="BA42" s="573"/>
      <c r="BB42" s="559"/>
      <c r="BC42" s="269"/>
      <c r="BD42" s="282"/>
      <c r="BE42" s="604"/>
      <c r="BF42" s="573"/>
      <c r="BG42" s="559"/>
      <c r="BH42" s="269"/>
      <c r="BI42" s="282"/>
      <c r="BJ42" s="522"/>
      <c r="BK42" s="573"/>
      <c r="BL42" s="559"/>
      <c r="BM42" s="286"/>
      <c r="BN42" s="282"/>
      <c r="BO42" s="282"/>
      <c r="BP42" s="283"/>
      <c r="BQ42" s="286"/>
      <c r="BR42" s="282"/>
      <c r="BS42" s="269"/>
      <c r="BT42" s="623"/>
      <c r="BU42" s="607">
        <v>2</v>
      </c>
      <c r="BV42" s="607">
        <f t="shared" si="0"/>
        <v>0</v>
      </c>
      <c r="BW42" s="284"/>
      <c r="BX42" s="608"/>
    </row>
    <row r="43" spans="1:76">
      <c r="A43" s="20">
        <v>39</v>
      </c>
      <c r="B43" s="14" t="s">
        <v>175</v>
      </c>
      <c r="C43" s="167"/>
      <c r="D43" s="508"/>
      <c r="E43" s="139"/>
      <c r="F43" s="3"/>
      <c r="G43" s="23"/>
      <c r="H43" s="169"/>
      <c r="I43" s="290"/>
      <c r="J43" s="7"/>
      <c r="K43" s="21"/>
      <c r="L43" s="520"/>
      <c r="M43" s="535"/>
      <c r="N43" s="292">
        <v>1</v>
      </c>
      <c r="O43" s="21"/>
      <c r="P43" s="21"/>
      <c r="Q43" s="23">
        <v>1</v>
      </c>
      <c r="R43" s="551"/>
      <c r="S43" s="547">
        <v>1</v>
      </c>
      <c r="T43" s="21"/>
      <c r="U43" s="21"/>
      <c r="V43" s="23"/>
      <c r="W43" s="572"/>
      <c r="X43" s="560"/>
      <c r="Y43" s="20"/>
      <c r="Z43" s="21"/>
      <c r="AA43" s="23"/>
      <c r="AB43" s="572"/>
      <c r="AC43" s="560"/>
      <c r="AD43" s="20"/>
      <c r="AE43" s="21"/>
      <c r="AF43" s="23"/>
      <c r="AG43" s="162"/>
      <c r="AH43" s="287"/>
      <c r="AI43" s="287"/>
      <c r="AJ43" s="21"/>
      <c r="AK43" s="23"/>
      <c r="AL43" s="572"/>
      <c r="AM43" s="560"/>
      <c r="AN43" s="20"/>
      <c r="AO43" s="21"/>
      <c r="AP43" s="23"/>
      <c r="AQ43" s="572"/>
      <c r="AR43" s="560"/>
      <c r="AS43" s="20"/>
      <c r="AT43" s="21"/>
      <c r="AU43" s="23">
        <v>1</v>
      </c>
      <c r="AV43" s="162"/>
      <c r="AW43" s="20">
        <v>1</v>
      </c>
      <c r="AX43" s="20"/>
      <c r="AY43" s="21"/>
      <c r="AZ43" s="23">
        <v>1</v>
      </c>
      <c r="BA43" s="572"/>
      <c r="BB43" s="560"/>
      <c r="BC43" s="20"/>
      <c r="BD43" s="21"/>
      <c r="BE43" s="603"/>
      <c r="BF43" s="572"/>
      <c r="BG43" s="560"/>
      <c r="BH43" s="20"/>
      <c r="BI43" s="21"/>
      <c r="BJ43" s="520"/>
      <c r="BK43" s="572"/>
      <c r="BL43" s="560"/>
      <c r="BM43" s="287"/>
      <c r="BN43" s="21"/>
      <c r="BO43" s="21"/>
      <c r="BP43" s="162"/>
      <c r="BQ43" s="287"/>
      <c r="BR43" s="21"/>
      <c r="BS43" s="20"/>
      <c r="BT43" s="614">
        <f t="shared" si="1"/>
        <v>0</v>
      </c>
      <c r="BU43" s="606">
        <v>3</v>
      </c>
      <c r="BV43" s="606">
        <f t="shared" si="0"/>
        <v>0</v>
      </c>
      <c r="BW43" s="147"/>
      <c r="BX43" s="123"/>
    </row>
    <row r="44" spans="1:76">
      <c r="A44" s="20">
        <v>40</v>
      </c>
      <c r="B44" s="14" t="s">
        <v>60</v>
      </c>
      <c r="C44" s="167"/>
      <c r="D44" s="508"/>
      <c r="E44" s="139"/>
      <c r="F44" s="3"/>
      <c r="G44" s="23"/>
      <c r="H44" s="169"/>
      <c r="I44" s="290"/>
      <c r="J44" s="7">
        <v>1</v>
      </c>
      <c r="K44" s="21"/>
      <c r="L44" s="520"/>
      <c r="M44" s="535"/>
      <c r="N44" s="292"/>
      <c r="O44" s="21">
        <v>2</v>
      </c>
      <c r="P44" s="21"/>
      <c r="Q44" s="23">
        <v>1</v>
      </c>
      <c r="R44" s="551"/>
      <c r="S44" s="547">
        <v>1</v>
      </c>
      <c r="T44" s="21">
        <v>2</v>
      </c>
      <c r="U44" s="21">
        <v>1</v>
      </c>
      <c r="V44" s="23"/>
      <c r="W44" s="572"/>
      <c r="X44" s="560"/>
      <c r="Y44" s="20">
        <v>1</v>
      </c>
      <c r="Z44" s="21"/>
      <c r="AA44" s="23"/>
      <c r="AB44" s="572"/>
      <c r="AC44" s="560"/>
      <c r="AD44" s="20"/>
      <c r="AE44" s="21"/>
      <c r="AF44" s="23"/>
      <c r="AG44" s="162"/>
      <c r="AH44" s="287"/>
      <c r="AI44" s="287"/>
      <c r="AJ44" s="21"/>
      <c r="AK44" s="23"/>
      <c r="AL44" s="572"/>
      <c r="AM44" s="560"/>
      <c r="AN44" s="20"/>
      <c r="AO44" s="21"/>
      <c r="AP44" s="23"/>
      <c r="AQ44" s="572"/>
      <c r="AR44" s="560"/>
      <c r="AS44" s="20"/>
      <c r="AT44" s="21"/>
      <c r="AU44" s="23"/>
      <c r="AV44" s="162"/>
      <c r="AW44" s="20"/>
      <c r="AX44" s="20">
        <v>2</v>
      </c>
      <c r="AY44" s="21">
        <v>1</v>
      </c>
      <c r="AZ44" s="23"/>
      <c r="BA44" s="572"/>
      <c r="BB44" s="560"/>
      <c r="BC44" s="20"/>
      <c r="BD44" s="21"/>
      <c r="BE44" s="603"/>
      <c r="BF44" s="572">
        <v>1</v>
      </c>
      <c r="BG44" s="560"/>
      <c r="BH44" s="20"/>
      <c r="BI44" s="21"/>
      <c r="BJ44" s="520">
        <v>1</v>
      </c>
      <c r="BK44" s="572"/>
      <c r="BL44" s="560"/>
      <c r="BM44" s="287"/>
      <c r="BN44" s="21"/>
      <c r="BO44" s="21"/>
      <c r="BP44" s="162"/>
      <c r="BQ44" s="287"/>
      <c r="BR44" s="21"/>
      <c r="BS44" s="20"/>
      <c r="BT44" s="614">
        <f t="shared" si="1"/>
        <v>1</v>
      </c>
      <c r="BU44" s="606">
        <v>1</v>
      </c>
      <c r="BV44" s="606">
        <f t="shared" si="0"/>
        <v>8</v>
      </c>
      <c r="BW44" s="147">
        <v>2</v>
      </c>
      <c r="BX44" s="123">
        <v>2</v>
      </c>
    </row>
    <row r="45" spans="1:76">
      <c r="A45" s="20">
        <v>41</v>
      </c>
      <c r="B45" s="14" t="s">
        <v>61</v>
      </c>
      <c r="C45" s="167"/>
      <c r="D45" s="508"/>
      <c r="E45" s="139"/>
      <c r="F45" s="3"/>
      <c r="G45" s="23"/>
      <c r="H45" s="169"/>
      <c r="I45" s="290"/>
      <c r="J45" s="7"/>
      <c r="K45" s="21"/>
      <c r="L45" s="520"/>
      <c r="M45" s="535"/>
      <c r="N45" s="292"/>
      <c r="O45" s="21"/>
      <c r="P45" s="21"/>
      <c r="Q45" s="23">
        <v>1</v>
      </c>
      <c r="R45" s="551">
        <v>2</v>
      </c>
      <c r="S45" s="547">
        <v>1</v>
      </c>
      <c r="T45" s="21">
        <v>1</v>
      </c>
      <c r="U45" s="21">
        <v>1</v>
      </c>
      <c r="V45" s="23">
        <v>2</v>
      </c>
      <c r="W45" s="572"/>
      <c r="X45" s="560"/>
      <c r="Y45" s="20"/>
      <c r="Z45" s="21"/>
      <c r="AA45" s="23"/>
      <c r="AB45" s="572"/>
      <c r="AC45" s="560"/>
      <c r="AD45" s="20"/>
      <c r="AE45" s="21"/>
      <c r="AF45" s="23"/>
      <c r="AG45" s="162"/>
      <c r="AH45" s="287"/>
      <c r="AI45" s="287"/>
      <c r="AJ45" s="21"/>
      <c r="AK45" s="23"/>
      <c r="AL45" s="572"/>
      <c r="AM45" s="560"/>
      <c r="AN45" s="20"/>
      <c r="AO45" s="21"/>
      <c r="AP45" s="23"/>
      <c r="AQ45" s="572"/>
      <c r="AR45" s="560"/>
      <c r="AS45" s="20"/>
      <c r="AT45" s="21"/>
      <c r="AU45" s="23"/>
      <c r="AV45" s="162"/>
      <c r="AW45" s="20"/>
      <c r="AX45" s="20"/>
      <c r="AY45" s="21"/>
      <c r="AZ45" s="23"/>
      <c r="BA45" s="572"/>
      <c r="BB45" s="560"/>
      <c r="BC45" s="20"/>
      <c r="BD45" s="21"/>
      <c r="BE45" s="603"/>
      <c r="BF45" s="572"/>
      <c r="BG45" s="560"/>
      <c r="BH45" s="20"/>
      <c r="BI45" s="21"/>
      <c r="BJ45" s="520"/>
      <c r="BK45" s="572"/>
      <c r="BL45" s="560"/>
      <c r="BM45" s="287"/>
      <c r="BN45" s="21"/>
      <c r="BO45" s="21"/>
      <c r="BP45" s="162"/>
      <c r="BQ45" s="287"/>
      <c r="BR45" s="21"/>
      <c r="BS45" s="20"/>
      <c r="BT45" s="614">
        <f t="shared" si="1"/>
        <v>2</v>
      </c>
      <c r="BU45" s="606">
        <v>1</v>
      </c>
      <c r="BV45" s="606">
        <f t="shared" si="0"/>
        <v>1</v>
      </c>
      <c r="BW45" s="147">
        <v>1</v>
      </c>
      <c r="BX45" s="123">
        <v>3</v>
      </c>
    </row>
    <row r="46" spans="1:76">
      <c r="A46" s="20">
        <v>42</v>
      </c>
      <c r="B46" s="14" t="s">
        <v>62</v>
      </c>
      <c r="C46" s="167"/>
      <c r="D46" s="508"/>
      <c r="E46" s="139"/>
      <c r="F46" s="3"/>
      <c r="G46" s="23"/>
      <c r="H46" s="169"/>
      <c r="I46" s="290"/>
      <c r="J46" s="7"/>
      <c r="K46" s="21"/>
      <c r="L46" s="520"/>
      <c r="M46" s="535"/>
      <c r="N46" s="292"/>
      <c r="O46" s="21"/>
      <c r="P46" s="21"/>
      <c r="Q46" s="23"/>
      <c r="R46" s="551"/>
      <c r="S46" s="547"/>
      <c r="T46" s="21"/>
      <c r="U46" s="21"/>
      <c r="V46" s="23"/>
      <c r="W46" s="572"/>
      <c r="X46" s="560"/>
      <c r="Y46" s="20"/>
      <c r="Z46" s="21"/>
      <c r="AA46" s="23"/>
      <c r="AB46" s="572"/>
      <c r="AC46" s="560"/>
      <c r="AD46" s="20"/>
      <c r="AE46" s="21"/>
      <c r="AF46" s="23"/>
      <c r="AG46" s="162"/>
      <c r="AH46" s="287"/>
      <c r="AI46" s="287"/>
      <c r="AJ46" s="21"/>
      <c r="AK46" s="23"/>
      <c r="AL46" s="572"/>
      <c r="AM46" s="560"/>
      <c r="AN46" s="20"/>
      <c r="AO46" s="21"/>
      <c r="AP46" s="23"/>
      <c r="AQ46" s="572"/>
      <c r="AR46" s="560"/>
      <c r="AS46" s="20"/>
      <c r="AT46" s="21"/>
      <c r="AU46" s="23"/>
      <c r="AV46" s="162"/>
      <c r="AW46" s="20"/>
      <c r="AX46" s="20">
        <v>1</v>
      </c>
      <c r="AY46" s="21"/>
      <c r="AZ46" s="23"/>
      <c r="BA46" s="572"/>
      <c r="BB46" s="560"/>
      <c r="BC46" s="20"/>
      <c r="BD46" s="21"/>
      <c r="BE46" s="603"/>
      <c r="BF46" s="572"/>
      <c r="BG46" s="560"/>
      <c r="BH46" s="20"/>
      <c r="BI46" s="21"/>
      <c r="BJ46" s="520"/>
      <c r="BK46" s="572"/>
      <c r="BL46" s="560"/>
      <c r="BM46" s="287"/>
      <c r="BN46" s="21"/>
      <c r="BO46" s="21"/>
      <c r="BP46" s="162"/>
      <c r="BQ46" s="287"/>
      <c r="BR46" s="21"/>
      <c r="BS46" s="20"/>
      <c r="BT46" s="614">
        <f t="shared" si="1"/>
        <v>0</v>
      </c>
      <c r="BU46" s="606">
        <v>0</v>
      </c>
      <c r="BV46" s="606">
        <f t="shared" si="0"/>
        <v>1</v>
      </c>
      <c r="BW46" s="147"/>
      <c r="BX46" s="123"/>
    </row>
    <row r="47" spans="1:76">
      <c r="A47" s="20">
        <v>43</v>
      </c>
      <c r="B47" s="14" t="s">
        <v>63</v>
      </c>
      <c r="C47" s="167"/>
      <c r="D47" s="508"/>
      <c r="E47" s="139"/>
      <c r="F47" s="3"/>
      <c r="G47" s="23"/>
      <c r="H47" s="169"/>
      <c r="I47" s="290"/>
      <c r="J47" s="7"/>
      <c r="K47" s="21"/>
      <c r="L47" s="520"/>
      <c r="M47" s="535"/>
      <c r="N47" s="292"/>
      <c r="O47" s="21"/>
      <c r="P47" s="21"/>
      <c r="Q47" s="23"/>
      <c r="R47" s="551">
        <v>2</v>
      </c>
      <c r="S47" s="547">
        <v>1</v>
      </c>
      <c r="T47" s="21"/>
      <c r="U47" s="21">
        <v>2</v>
      </c>
      <c r="V47" s="23"/>
      <c r="W47" s="572"/>
      <c r="X47" s="560"/>
      <c r="Y47" s="20"/>
      <c r="Z47" s="21"/>
      <c r="AA47" s="23"/>
      <c r="AB47" s="572"/>
      <c r="AC47" s="560"/>
      <c r="AD47" s="20"/>
      <c r="AE47" s="21"/>
      <c r="AF47" s="23"/>
      <c r="AG47" s="162"/>
      <c r="AH47" s="287"/>
      <c r="AI47" s="287"/>
      <c r="AJ47" s="21"/>
      <c r="AK47" s="23"/>
      <c r="AL47" s="572"/>
      <c r="AM47" s="560"/>
      <c r="AN47" s="20">
        <v>1</v>
      </c>
      <c r="AO47" s="21"/>
      <c r="AP47" s="23"/>
      <c r="AQ47" s="572"/>
      <c r="AR47" s="560">
        <v>1</v>
      </c>
      <c r="AS47" s="20"/>
      <c r="AT47" s="21"/>
      <c r="AU47" s="23"/>
      <c r="AV47" s="162"/>
      <c r="AW47" s="20"/>
      <c r="AX47" s="20"/>
      <c r="AY47" s="21"/>
      <c r="AZ47" s="23"/>
      <c r="BA47" s="572"/>
      <c r="BB47" s="560"/>
      <c r="BC47" s="20"/>
      <c r="BD47" s="21"/>
      <c r="BE47" s="603"/>
      <c r="BF47" s="572"/>
      <c r="BG47" s="560"/>
      <c r="BH47" s="20"/>
      <c r="BI47" s="21"/>
      <c r="BJ47" s="520"/>
      <c r="BK47" s="572"/>
      <c r="BL47" s="560"/>
      <c r="BM47" s="287"/>
      <c r="BN47" s="21"/>
      <c r="BO47" s="21"/>
      <c r="BP47" s="162"/>
      <c r="BQ47" s="287"/>
      <c r="BR47" s="21"/>
      <c r="BS47" s="20"/>
      <c r="BT47" s="614">
        <f t="shared" si="1"/>
        <v>2</v>
      </c>
      <c r="BU47" s="606">
        <v>2</v>
      </c>
      <c r="BV47" s="606">
        <f t="shared" si="0"/>
        <v>1</v>
      </c>
      <c r="BW47" s="147">
        <v>2</v>
      </c>
      <c r="BX47" s="123"/>
    </row>
    <row r="48" spans="1:76">
      <c r="A48" s="20">
        <v>44</v>
      </c>
      <c r="B48" s="14" t="s">
        <v>64</v>
      </c>
      <c r="C48" s="167"/>
      <c r="D48" s="508"/>
      <c r="E48" s="139"/>
      <c r="F48" s="3"/>
      <c r="G48" s="23"/>
      <c r="H48" s="169"/>
      <c r="I48" s="290"/>
      <c r="J48" s="7"/>
      <c r="K48" s="21"/>
      <c r="L48" s="520"/>
      <c r="M48" s="535"/>
      <c r="N48" s="292">
        <v>1</v>
      </c>
      <c r="O48" s="21"/>
      <c r="P48" s="21"/>
      <c r="Q48" s="23"/>
      <c r="R48" s="551">
        <v>1</v>
      </c>
      <c r="S48" s="547"/>
      <c r="T48" s="21"/>
      <c r="U48" s="21"/>
      <c r="V48" s="23">
        <v>1</v>
      </c>
      <c r="W48" s="572"/>
      <c r="X48" s="560"/>
      <c r="Y48" s="20"/>
      <c r="Z48" s="21"/>
      <c r="AA48" s="23"/>
      <c r="AB48" s="572"/>
      <c r="AC48" s="560"/>
      <c r="AD48" s="20"/>
      <c r="AE48" s="21"/>
      <c r="AF48" s="23"/>
      <c r="AG48" s="162"/>
      <c r="AH48" s="287"/>
      <c r="AI48" s="287"/>
      <c r="AJ48" s="21"/>
      <c r="AK48" s="23"/>
      <c r="AL48" s="572"/>
      <c r="AM48" s="560"/>
      <c r="AN48" s="20"/>
      <c r="AO48" s="21"/>
      <c r="AP48" s="23">
        <v>1</v>
      </c>
      <c r="AQ48" s="572"/>
      <c r="AR48" s="560"/>
      <c r="AS48" s="20"/>
      <c r="AT48" s="21"/>
      <c r="AU48" s="23"/>
      <c r="AV48" s="162"/>
      <c r="AW48" s="20"/>
      <c r="AX48" s="20"/>
      <c r="AY48" s="21"/>
      <c r="AZ48" s="23">
        <v>1</v>
      </c>
      <c r="BA48" s="572"/>
      <c r="BB48" s="560"/>
      <c r="BC48" s="20"/>
      <c r="BD48" s="21"/>
      <c r="BE48" s="603"/>
      <c r="BF48" s="572"/>
      <c r="BG48" s="560"/>
      <c r="BH48" s="20"/>
      <c r="BI48" s="21"/>
      <c r="BJ48" s="520"/>
      <c r="BK48" s="572"/>
      <c r="BL48" s="560"/>
      <c r="BM48" s="287"/>
      <c r="BN48" s="21"/>
      <c r="BO48" s="21"/>
      <c r="BP48" s="162"/>
      <c r="BQ48" s="287"/>
      <c r="BR48" s="21"/>
      <c r="BS48" s="20"/>
      <c r="BT48" s="614">
        <f t="shared" si="1"/>
        <v>1</v>
      </c>
      <c r="BU48" s="606">
        <v>1</v>
      </c>
      <c r="BV48" s="606">
        <f t="shared" si="0"/>
        <v>0</v>
      </c>
      <c r="BW48" s="147"/>
      <c r="BX48" s="123">
        <v>2</v>
      </c>
    </row>
    <row r="49" spans="1:76">
      <c r="A49" s="20">
        <v>45</v>
      </c>
      <c r="B49" s="14" t="s">
        <v>65</v>
      </c>
      <c r="C49" s="167"/>
      <c r="D49" s="508"/>
      <c r="E49" s="139"/>
      <c r="F49" s="3"/>
      <c r="G49" s="23"/>
      <c r="H49" s="169"/>
      <c r="I49" s="290"/>
      <c r="J49" s="7"/>
      <c r="K49" s="21"/>
      <c r="L49" s="520"/>
      <c r="M49" s="535"/>
      <c r="N49" s="292"/>
      <c r="O49" s="21">
        <v>1</v>
      </c>
      <c r="P49" s="21"/>
      <c r="Q49" s="23">
        <v>1</v>
      </c>
      <c r="R49" s="551"/>
      <c r="S49" s="547">
        <v>1</v>
      </c>
      <c r="T49" s="21"/>
      <c r="U49" s="21"/>
      <c r="V49" s="23"/>
      <c r="W49" s="572"/>
      <c r="X49" s="560"/>
      <c r="Y49" s="20"/>
      <c r="Z49" s="21"/>
      <c r="AA49" s="23"/>
      <c r="AB49" s="572"/>
      <c r="AC49" s="560"/>
      <c r="AD49" s="20"/>
      <c r="AE49" s="21"/>
      <c r="AF49" s="23"/>
      <c r="AG49" s="162"/>
      <c r="AH49" s="287"/>
      <c r="AI49" s="287"/>
      <c r="AJ49" s="21"/>
      <c r="AK49" s="23"/>
      <c r="AL49" s="572"/>
      <c r="AM49" s="560"/>
      <c r="AN49" s="20"/>
      <c r="AO49" s="21"/>
      <c r="AP49" s="23"/>
      <c r="AQ49" s="572"/>
      <c r="AR49" s="560"/>
      <c r="AS49" s="20"/>
      <c r="AT49" s="21"/>
      <c r="AU49" s="23"/>
      <c r="AV49" s="162"/>
      <c r="AW49" s="20"/>
      <c r="AX49" s="20"/>
      <c r="AY49" s="21">
        <v>1</v>
      </c>
      <c r="AZ49" s="23"/>
      <c r="BA49" s="572"/>
      <c r="BB49" s="560"/>
      <c r="BC49" s="20"/>
      <c r="BD49" s="21"/>
      <c r="BE49" s="603"/>
      <c r="BF49" s="572"/>
      <c r="BG49" s="560"/>
      <c r="BH49" s="20"/>
      <c r="BI49" s="21"/>
      <c r="BJ49" s="520"/>
      <c r="BK49" s="572"/>
      <c r="BL49" s="560"/>
      <c r="BM49" s="287"/>
      <c r="BN49" s="21"/>
      <c r="BO49" s="21"/>
      <c r="BP49" s="162"/>
      <c r="BQ49" s="287"/>
      <c r="BR49" s="21"/>
      <c r="BS49" s="20"/>
      <c r="BT49" s="614">
        <f t="shared" si="1"/>
        <v>0</v>
      </c>
      <c r="BU49" s="606">
        <v>1</v>
      </c>
      <c r="BV49" s="606">
        <f t="shared" si="0"/>
        <v>1</v>
      </c>
      <c r="BW49" s="147">
        <v>1</v>
      </c>
      <c r="BX49" s="123">
        <v>2</v>
      </c>
    </row>
    <row r="50" spans="1:76" s="280" customFormat="1">
      <c r="A50" s="269"/>
      <c r="B50" s="270" t="s">
        <v>66</v>
      </c>
      <c r="C50" s="281"/>
      <c r="D50" s="622"/>
      <c r="E50" s="274"/>
      <c r="F50" s="271"/>
      <c r="G50" s="517"/>
      <c r="H50" s="521"/>
      <c r="I50" s="289"/>
      <c r="J50" s="506"/>
      <c r="K50" s="282"/>
      <c r="L50" s="522"/>
      <c r="M50" s="536"/>
      <c r="N50" s="291"/>
      <c r="O50" s="282"/>
      <c r="P50" s="282"/>
      <c r="Q50" s="517"/>
      <c r="R50" s="552"/>
      <c r="S50" s="546"/>
      <c r="T50" s="282"/>
      <c r="U50" s="282">
        <v>1</v>
      </c>
      <c r="V50" s="517"/>
      <c r="W50" s="573"/>
      <c r="X50" s="559"/>
      <c r="Y50" s="269"/>
      <c r="Z50" s="282"/>
      <c r="AA50" s="517"/>
      <c r="AB50" s="573"/>
      <c r="AC50" s="559"/>
      <c r="AD50" s="269"/>
      <c r="AE50" s="282"/>
      <c r="AF50" s="517"/>
      <c r="AG50" s="283"/>
      <c r="AH50" s="286"/>
      <c r="AI50" s="286"/>
      <c r="AJ50" s="282"/>
      <c r="AK50" s="517"/>
      <c r="AL50" s="573"/>
      <c r="AM50" s="559"/>
      <c r="AN50" s="269"/>
      <c r="AO50" s="282"/>
      <c r="AP50" s="517"/>
      <c r="AQ50" s="573"/>
      <c r="AR50" s="559"/>
      <c r="AS50" s="269"/>
      <c r="AT50" s="282"/>
      <c r="AU50" s="517"/>
      <c r="AV50" s="283"/>
      <c r="AW50" s="269">
        <v>1</v>
      </c>
      <c r="AX50" s="269"/>
      <c r="AY50" s="282"/>
      <c r="AZ50" s="517"/>
      <c r="BA50" s="573"/>
      <c r="BB50" s="559"/>
      <c r="BC50" s="269"/>
      <c r="BD50" s="282"/>
      <c r="BE50" s="604"/>
      <c r="BF50" s="573"/>
      <c r="BG50" s="559"/>
      <c r="BH50" s="269"/>
      <c r="BI50" s="282"/>
      <c r="BJ50" s="522"/>
      <c r="BK50" s="573"/>
      <c r="BL50" s="559"/>
      <c r="BM50" s="286"/>
      <c r="BN50" s="282"/>
      <c r="BO50" s="282"/>
      <c r="BP50" s="283"/>
      <c r="BQ50" s="286"/>
      <c r="BR50" s="282"/>
      <c r="BS50" s="269"/>
      <c r="BT50" s="623"/>
      <c r="BU50" s="607">
        <v>1</v>
      </c>
      <c r="BV50" s="607">
        <f t="shared" si="0"/>
        <v>0</v>
      </c>
      <c r="BW50" s="284">
        <v>1</v>
      </c>
      <c r="BX50" s="608"/>
    </row>
    <row r="51" spans="1:76">
      <c r="A51" s="20">
        <v>46</v>
      </c>
      <c r="B51" s="14" t="s">
        <v>67</v>
      </c>
      <c r="C51" s="167"/>
      <c r="D51" s="508"/>
      <c r="E51" s="139"/>
      <c r="F51" s="3"/>
      <c r="G51" s="23"/>
      <c r="H51" s="169"/>
      <c r="I51" s="290"/>
      <c r="J51" s="7"/>
      <c r="K51" s="21"/>
      <c r="L51" s="520"/>
      <c r="M51" s="535"/>
      <c r="N51" s="292"/>
      <c r="O51" s="21"/>
      <c r="P51" s="21"/>
      <c r="Q51" s="23"/>
      <c r="R51" s="551"/>
      <c r="S51" s="547"/>
      <c r="T51" s="21"/>
      <c r="U51" s="21">
        <v>1</v>
      </c>
      <c r="V51" s="23"/>
      <c r="W51" s="572"/>
      <c r="X51" s="560"/>
      <c r="Y51" s="20"/>
      <c r="Z51" s="21"/>
      <c r="AA51" s="23"/>
      <c r="AB51" s="572"/>
      <c r="AC51" s="560"/>
      <c r="AD51" s="20">
        <v>1</v>
      </c>
      <c r="AE51" s="21"/>
      <c r="AF51" s="23"/>
      <c r="AG51" s="162"/>
      <c r="AH51" s="287"/>
      <c r="AI51" s="287"/>
      <c r="AJ51" s="21"/>
      <c r="AK51" s="23"/>
      <c r="AL51" s="572"/>
      <c r="AM51" s="560"/>
      <c r="AN51" s="20"/>
      <c r="AO51" s="21">
        <v>1</v>
      </c>
      <c r="AP51" s="23"/>
      <c r="AQ51" s="572"/>
      <c r="AR51" s="560"/>
      <c r="AS51" s="20"/>
      <c r="AT51" s="21"/>
      <c r="AU51" s="23"/>
      <c r="AV51" s="162"/>
      <c r="AW51" s="20"/>
      <c r="AX51" s="20">
        <v>1</v>
      </c>
      <c r="AY51" s="21"/>
      <c r="AZ51" s="23"/>
      <c r="BA51" s="572"/>
      <c r="BB51" s="560"/>
      <c r="BC51" s="20"/>
      <c r="BD51" s="21"/>
      <c r="BE51" s="603"/>
      <c r="BF51" s="572"/>
      <c r="BG51" s="560"/>
      <c r="BH51" s="20"/>
      <c r="BI51" s="21"/>
      <c r="BJ51" s="520"/>
      <c r="BK51" s="572"/>
      <c r="BL51" s="560"/>
      <c r="BM51" s="287"/>
      <c r="BN51" s="21"/>
      <c r="BO51" s="21"/>
      <c r="BP51" s="162"/>
      <c r="BQ51" s="287"/>
      <c r="BR51" s="21"/>
      <c r="BS51" s="20"/>
      <c r="BT51" s="614">
        <f t="shared" si="1"/>
        <v>0</v>
      </c>
      <c r="BU51" s="606">
        <v>0</v>
      </c>
      <c r="BV51" s="606">
        <f t="shared" si="0"/>
        <v>2</v>
      </c>
      <c r="BW51" s="147">
        <v>2</v>
      </c>
      <c r="BX51" s="123"/>
    </row>
    <row r="52" spans="1:76">
      <c r="A52" s="20">
        <v>47</v>
      </c>
      <c r="B52" s="14" t="s">
        <v>68</v>
      </c>
      <c r="C52" s="167"/>
      <c r="D52" s="508"/>
      <c r="E52" s="139"/>
      <c r="F52" s="3"/>
      <c r="G52" s="23"/>
      <c r="H52" s="169"/>
      <c r="I52" s="290"/>
      <c r="J52" s="7"/>
      <c r="K52" s="21"/>
      <c r="L52" s="520"/>
      <c r="M52" s="535"/>
      <c r="N52" s="292"/>
      <c r="O52" s="21"/>
      <c r="P52" s="21"/>
      <c r="Q52" s="23">
        <v>1</v>
      </c>
      <c r="R52" s="551">
        <v>1</v>
      </c>
      <c r="S52" s="547">
        <v>1</v>
      </c>
      <c r="T52" s="21">
        <v>1</v>
      </c>
      <c r="U52" s="21">
        <v>1</v>
      </c>
      <c r="V52" s="23">
        <v>2</v>
      </c>
      <c r="W52" s="572"/>
      <c r="X52" s="560"/>
      <c r="Y52" s="20"/>
      <c r="Z52" s="21"/>
      <c r="AA52" s="23"/>
      <c r="AB52" s="572"/>
      <c r="AC52" s="560"/>
      <c r="AD52" s="20"/>
      <c r="AE52" s="21"/>
      <c r="AF52" s="23"/>
      <c r="AG52" s="162"/>
      <c r="AH52" s="287"/>
      <c r="AI52" s="287"/>
      <c r="AJ52" s="21"/>
      <c r="AK52" s="23"/>
      <c r="AL52" s="572"/>
      <c r="AM52" s="560"/>
      <c r="AN52" s="20">
        <v>1</v>
      </c>
      <c r="AO52" s="21"/>
      <c r="AP52" s="23"/>
      <c r="AQ52" s="572"/>
      <c r="AR52" s="560"/>
      <c r="AS52" s="20"/>
      <c r="AT52" s="21">
        <v>1</v>
      </c>
      <c r="AU52" s="23"/>
      <c r="AV52" s="162"/>
      <c r="AW52" s="20"/>
      <c r="AX52" s="20"/>
      <c r="AY52" s="21"/>
      <c r="AZ52" s="23"/>
      <c r="BA52" s="572"/>
      <c r="BB52" s="560"/>
      <c r="BC52" s="20"/>
      <c r="BD52" s="21"/>
      <c r="BE52" s="603"/>
      <c r="BF52" s="572"/>
      <c r="BG52" s="560"/>
      <c r="BH52" s="20"/>
      <c r="BI52" s="21"/>
      <c r="BJ52" s="520"/>
      <c r="BK52" s="572"/>
      <c r="BL52" s="560"/>
      <c r="BM52" s="287"/>
      <c r="BN52" s="21"/>
      <c r="BO52" s="21"/>
      <c r="BP52" s="162"/>
      <c r="BQ52" s="287"/>
      <c r="BR52" s="21"/>
      <c r="BS52" s="20"/>
      <c r="BT52" s="614">
        <f t="shared" si="1"/>
        <v>1</v>
      </c>
      <c r="BU52" s="606">
        <v>1</v>
      </c>
      <c r="BV52" s="606">
        <f t="shared" si="0"/>
        <v>2</v>
      </c>
      <c r="BW52" s="147">
        <v>2</v>
      </c>
      <c r="BX52" s="123">
        <v>4</v>
      </c>
    </row>
    <row r="53" spans="1:76">
      <c r="A53" s="20">
        <v>48</v>
      </c>
      <c r="B53" s="14" t="s">
        <v>69</v>
      </c>
      <c r="C53" s="167"/>
      <c r="D53" s="508"/>
      <c r="E53" s="139"/>
      <c r="F53" s="3"/>
      <c r="G53" s="23"/>
      <c r="H53" s="169"/>
      <c r="I53" s="290"/>
      <c r="J53" s="7"/>
      <c r="K53" s="21"/>
      <c r="L53" s="520"/>
      <c r="M53" s="535"/>
      <c r="N53" s="292"/>
      <c r="O53" s="21"/>
      <c r="P53" s="21"/>
      <c r="Q53" s="23"/>
      <c r="R53" s="551">
        <v>2</v>
      </c>
      <c r="S53" s="547">
        <v>1</v>
      </c>
      <c r="T53" s="21">
        <v>2</v>
      </c>
      <c r="U53" s="21">
        <v>1</v>
      </c>
      <c r="V53" s="23">
        <v>1</v>
      </c>
      <c r="W53" s="572"/>
      <c r="X53" s="560"/>
      <c r="Y53" s="20"/>
      <c r="Z53" s="21"/>
      <c r="AA53" s="23">
        <v>1</v>
      </c>
      <c r="AB53" s="572"/>
      <c r="AC53" s="560"/>
      <c r="AD53" s="20"/>
      <c r="AE53" s="21"/>
      <c r="AF53" s="23"/>
      <c r="AG53" s="162"/>
      <c r="AH53" s="287"/>
      <c r="AI53" s="287"/>
      <c r="AJ53" s="21"/>
      <c r="AK53" s="23"/>
      <c r="AL53" s="572"/>
      <c r="AM53" s="560"/>
      <c r="AN53" s="20"/>
      <c r="AO53" s="21"/>
      <c r="AP53" s="23"/>
      <c r="AQ53" s="572"/>
      <c r="AR53" s="560"/>
      <c r="AS53" s="20"/>
      <c r="AT53" s="21"/>
      <c r="AU53" s="23"/>
      <c r="AV53" s="162"/>
      <c r="AW53" s="20">
        <v>1</v>
      </c>
      <c r="AX53" s="20"/>
      <c r="AY53" s="21"/>
      <c r="AZ53" s="23"/>
      <c r="BA53" s="572"/>
      <c r="BB53" s="560"/>
      <c r="BC53" s="20"/>
      <c r="BD53" s="21"/>
      <c r="BE53" s="603"/>
      <c r="BF53" s="572"/>
      <c r="BG53" s="560"/>
      <c r="BH53" s="20"/>
      <c r="BI53" s="21"/>
      <c r="BJ53" s="520"/>
      <c r="BK53" s="572"/>
      <c r="BL53" s="560"/>
      <c r="BM53" s="287"/>
      <c r="BN53" s="21"/>
      <c r="BO53" s="21"/>
      <c r="BP53" s="162"/>
      <c r="BQ53" s="287"/>
      <c r="BR53" s="21"/>
      <c r="BS53" s="20"/>
      <c r="BT53" s="614">
        <f t="shared" si="1"/>
        <v>2</v>
      </c>
      <c r="BU53" s="606">
        <v>2</v>
      </c>
      <c r="BV53" s="606">
        <f t="shared" si="0"/>
        <v>2</v>
      </c>
      <c r="BW53" s="147">
        <v>1</v>
      </c>
      <c r="BX53" s="123">
        <v>2</v>
      </c>
    </row>
    <row r="54" spans="1:76">
      <c r="A54" s="20">
        <v>49</v>
      </c>
      <c r="B54" s="14" t="s">
        <v>70</v>
      </c>
      <c r="C54" s="167"/>
      <c r="D54" s="508"/>
      <c r="E54" s="139"/>
      <c r="F54" s="3"/>
      <c r="G54" s="23"/>
      <c r="H54" s="169"/>
      <c r="I54" s="290"/>
      <c r="J54" s="7"/>
      <c r="K54" s="21"/>
      <c r="L54" s="520"/>
      <c r="M54" s="535"/>
      <c r="N54" s="292"/>
      <c r="O54" s="21">
        <v>1</v>
      </c>
      <c r="P54" s="21"/>
      <c r="Q54" s="23"/>
      <c r="R54" s="551">
        <v>2</v>
      </c>
      <c r="S54" s="547">
        <v>4</v>
      </c>
      <c r="T54" s="21">
        <v>4</v>
      </c>
      <c r="U54" s="21"/>
      <c r="V54" s="23"/>
      <c r="W54" s="572"/>
      <c r="X54" s="560"/>
      <c r="Y54" s="20">
        <v>1</v>
      </c>
      <c r="Z54" s="21"/>
      <c r="AA54" s="23"/>
      <c r="AB54" s="572"/>
      <c r="AC54" s="560"/>
      <c r="AD54" s="20">
        <v>1</v>
      </c>
      <c r="AE54" s="21"/>
      <c r="AF54" s="23"/>
      <c r="AG54" s="162"/>
      <c r="AH54" s="287"/>
      <c r="AI54" s="287"/>
      <c r="AJ54" s="21"/>
      <c r="AK54" s="23"/>
      <c r="AL54" s="572"/>
      <c r="AM54" s="560"/>
      <c r="AN54" s="20">
        <v>1</v>
      </c>
      <c r="AO54" s="21"/>
      <c r="AP54" s="23">
        <v>1</v>
      </c>
      <c r="AQ54" s="572"/>
      <c r="AR54" s="560"/>
      <c r="AS54" s="20"/>
      <c r="AT54" s="21"/>
      <c r="AU54" s="23"/>
      <c r="AV54" s="162"/>
      <c r="AW54" s="20"/>
      <c r="AX54" s="20"/>
      <c r="AY54" s="21"/>
      <c r="AZ54" s="23"/>
      <c r="BA54" s="572"/>
      <c r="BB54" s="560">
        <v>1</v>
      </c>
      <c r="BC54" s="20"/>
      <c r="BD54" s="21"/>
      <c r="BE54" s="603"/>
      <c r="BF54" s="572"/>
      <c r="BG54" s="560"/>
      <c r="BH54" s="20"/>
      <c r="BI54" s="21"/>
      <c r="BJ54" s="520"/>
      <c r="BK54" s="572"/>
      <c r="BL54" s="560"/>
      <c r="BM54" s="287"/>
      <c r="BN54" s="21"/>
      <c r="BO54" s="21"/>
      <c r="BP54" s="162"/>
      <c r="BQ54" s="287"/>
      <c r="BR54" s="21"/>
      <c r="BS54" s="20"/>
      <c r="BT54" s="614">
        <f t="shared" si="1"/>
        <v>2</v>
      </c>
      <c r="BU54" s="606">
        <v>5</v>
      </c>
      <c r="BV54" s="606">
        <f t="shared" si="0"/>
        <v>8</v>
      </c>
      <c r="BW54" s="147"/>
      <c r="BX54" s="123">
        <v>1</v>
      </c>
    </row>
    <row r="55" spans="1:76">
      <c r="A55" s="20">
        <v>50</v>
      </c>
      <c r="B55" s="14" t="s">
        <v>71</v>
      </c>
      <c r="C55" s="167"/>
      <c r="D55" s="508"/>
      <c r="E55" s="139"/>
      <c r="F55" s="3"/>
      <c r="G55" s="23"/>
      <c r="H55" s="169"/>
      <c r="I55" s="290"/>
      <c r="J55" s="7"/>
      <c r="K55" s="21"/>
      <c r="L55" s="520"/>
      <c r="M55" s="535"/>
      <c r="N55" s="292"/>
      <c r="O55" s="21"/>
      <c r="P55" s="21"/>
      <c r="Q55" s="23">
        <v>1</v>
      </c>
      <c r="R55" s="551"/>
      <c r="S55" s="547"/>
      <c r="T55" s="21"/>
      <c r="U55" s="21"/>
      <c r="V55" s="23"/>
      <c r="W55" s="572"/>
      <c r="X55" s="560"/>
      <c r="Y55" s="20"/>
      <c r="Z55" s="21"/>
      <c r="AA55" s="23"/>
      <c r="AB55" s="572"/>
      <c r="AC55" s="560"/>
      <c r="AD55" s="20"/>
      <c r="AE55" s="21"/>
      <c r="AF55" s="23"/>
      <c r="AG55" s="162"/>
      <c r="AH55" s="287"/>
      <c r="AI55" s="287"/>
      <c r="AJ55" s="21"/>
      <c r="AK55" s="23"/>
      <c r="AL55" s="572"/>
      <c r="AM55" s="560"/>
      <c r="AN55" s="20"/>
      <c r="AO55" s="21"/>
      <c r="AP55" s="23"/>
      <c r="AQ55" s="572"/>
      <c r="AR55" s="560"/>
      <c r="AS55" s="20"/>
      <c r="AT55" s="21">
        <v>1</v>
      </c>
      <c r="AU55" s="23"/>
      <c r="AV55" s="162"/>
      <c r="AW55" s="20">
        <v>1</v>
      </c>
      <c r="AX55" s="20"/>
      <c r="AY55" s="21"/>
      <c r="AZ55" s="23"/>
      <c r="BA55" s="572"/>
      <c r="BB55" s="560"/>
      <c r="BC55" s="20"/>
      <c r="BD55" s="21"/>
      <c r="BE55" s="603"/>
      <c r="BF55" s="572"/>
      <c r="BG55" s="560"/>
      <c r="BH55" s="20"/>
      <c r="BI55" s="21"/>
      <c r="BJ55" s="520"/>
      <c r="BK55" s="572"/>
      <c r="BL55" s="560"/>
      <c r="BM55" s="287"/>
      <c r="BN55" s="21"/>
      <c r="BO55" s="21"/>
      <c r="BP55" s="162"/>
      <c r="BQ55" s="287"/>
      <c r="BR55" s="21"/>
      <c r="BS55" s="20"/>
      <c r="BT55" s="614">
        <f t="shared" si="1"/>
        <v>0</v>
      </c>
      <c r="BU55" s="606">
        <v>1</v>
      </c>
      <c r="BV55" s="606">
        <f t="shared" si="0"/>
        <v>0</v>
      </c>
      <c r="BW55" s="147">
        <v>1</v>
      </c>
      <c r="BX55" s="123">
        <v>2</v>
      </c>
    </row>
    <row r="56" spans="1:76">
      <c r="A56" s="20">
        <v>51</v>
      </c>
      <c r="B56" s="14" t="s">
        <v>72</v>
      </c>
      <c r="C56" s="167"/>
      <c r="D56" s="508"/>
      <c r="E56" s="139"/>
      <c r="F56" s="3"/>
      <c r="G56" s="23"/>
      <c r="H56" s="169"/>
      <c r="I56" s="290"/>
      <c r="J56" s="7"/>
      <c r="K56" s="21"/>
      <c r="L56" s="520"/>
      <c r="M56" s="535"/>
      <c r="N56" s="292">
        <v>1</v>
      </c>
      <c r="O56" s="21"/>
      <c r="P56" s="21"/>
      <c r="Q56" s="23"/>
      <c r="R56" s="551">
        <v>1</v>
      </c>
      <c r="S56" s="547">
        <v>1</v>
      </c>
      <c r="T56" s="21"/>
      <c r="U56" s="21"/>
      <c r="V56" s="23"/>
      <c r="W56" s="572"/>
      <c r="X56" s="560"/>
      <c r="Y56" s="20"/>
      <c r="Z56" s="21">
        <v>1</v>
      </c>
      <c r="AA56" s="23"/>
      <c r="AB56" s="572"/>
      <c r="AC56" s="560"/>
      <c r="AD56" s="20"/>
      <c r="AE56" s="21"/>
      <c r="AF56" s="23"/>
      <c r="AG56" s="162"/>
      <c r="AH56" s="287"/>
      <c r="AI56" s="287"/>
      <c r="AJ56" s="21"/>
      <c r="AK56" s="23"/>
      <c r="AL56" s="572"/>
      <c r="AM56" s="560"/>
      <c r="AN56" s="20"/>
      <c r="AO56" s="21">
        <v>1</v>
      </c>
      <c r="AP56" s="23"/>
      <c r="AQ56" s="572"/>
      <c r="AR56" s="560"/>
      <c r="AS56" s="20"/>
      <c r="AT56" s="21"/>
      <c r="AU56" s="23"/>
      <c r="AV56" s="162"/>
      <c r="AW56" s="20"/>
      <c r="AX56" s="20">
        <v>1</v>
      </c>
      <c r="AY56" s="21"/>
      <c r="AZ56" s="23"/>
      <c r="BA56" s="572"/>
      <c r="BB56" s="560"/>
      <c r="BC56" s="20"/>
      <c r="BD56" s="21"/>
      <c r="BE56" s="603"/>
      <c r="BF56" s="572"/>
      <c r="BG56" s="560"/>
      <c r="BH56" s="20"/>
      <c r="BI56" s="21"/>
      <c r="BJ56" s="520">
        <v>1</v>
      </c>
      <c r="BK56" s="572"/>
      <c r="BL56" s="560"/>
      <c r="BM56" s="287"/>
      <c r="BN56" s="21"/>
      <c r="BO56" s="21"/>
      <c r="BP56" s="162"/>
      <c r="BQ56" s="287"/>
      <c r="BR56" s="21"/>
      <c r="BS56" s="20"/>
      <c r="BT56" s="614">
        <f t="shared" si="1"/>
        <v>1</v>
      </c>
      <c r="BU56" s="606">
        <v>2</v>
      </c>
      <c r="BV56" s="606">
        <f t="shared" si="0"/>
        <v>1</v>
      </c>
      <c r="BW56" s="147">
        <v>2</v>
      </c>
      <c r="BX56" s="123"/>
    </row>
    <row r="57" spans="1:76">
      <c r="A57" s="20">
        <v>52</v>
      </c>
      <c r="B57" s="14" t="s">
        <v>73</v>
      </c>
      <c r="C57" s="167"/>
      <c r="D57" s="508"/>
      <c r="E57" s="139"/>
      <c r="F57" s="3"/>
      <c r="G57" s="23"/>
      <c r="H57" s="169"/>
      <c r="I57" s="290"/>
      <c r="J57" s="7"/>
      <c r="K57" s="21"/>
      <c r="L57" s="520"/>
      <c r="M57" s="535"/>
      <c r="N57" s="292">
        <v>1</v>
      </c>
      <c r="O57" s="21"/>
      <c r="P57" s="21"/>
      <c r="Q57" s="23"/>
      <c r="R57" s="551">
        <v>1</v>
      </c>
      <c r="S57" s="547"/>
      <c r="T57" s="21"/>
      <c r="U57" s="21"/>
      <c r="V57" s="23">
        <v>1</v>
      </c>
      <c r="W57" s="572">
        <v>1</v>
      </c>
      <c r="X57" s="560"/>
      <c r="Y57" s="20"/>
      <c r="Z57" s="21"/>
      <c r="AA57" s="23"/>
      <c r="AB57" s="572"/>
      <c r="AC57" s="560"/>
      <c r="AD57" s="20"/>
      <c r="AE57" s="21"/>
      <c r="AF57" s="23"/>
      <c r="AG57" s="162"/>
      <c r="AH57" s="287"/>
      <c r="AI57" s="287"/>
      <c r="AJ57" s="21"/>
      <c r="AK57" s="23"/>
      <c r="AL57" s="572"/>
      <c r="AM57" s="560"/>
      <c r="AN57" s="20"/>
      <c r="AO57" s="21"/>
      <c r="AP57" s="23"/>
      <c r="AQ57" s="572"/>
      <c r="AR57" s="560"/>
      <c r="AS57" s="20">
        <v>1</v>
      </c>
      <c r="AT57" s="21"/>
      <c r="AU57" s="23"/>
      <c r="AV57" s="162"/>
      <c r="AW57" s="20"/>
      <c r="AX57" s="20"/>
      <c r="AY57" s="21"/>
      <c r="AZ57" s="23"/>
      <c r="BA57" s="572">
        <v>1</v>
      </c>
      <c r="BB57" s="560"/>
      <c r="BC57" s="20"/>
      <c r="BD57" s="21"/>
      <c r="BE57" s="603"/>
      <c r="BF57" s="572"/>
      <c r="BG57" s="560"/>
      <c r="BH57" s="20"/>
      <c r="BI57" s="21"/>
      <c r="BJ57" s="520"/>
      <c r="BK57" s="572"/>
      <c r="BL57" s="560"/>
      <c r="BM57" s="287"/>
      <c r="BN57" s="21"/>
      <c r="BO57" s="21"/>
      <c r="BP57" s="162"/>
      <c r="BQ57" s="287"/>
      <c r="BR57" s="21"/>
      <c r="BS57" s="20"/>
      <c r="BT57" s="614">
        <f t="shared" si="1"/>
        <v>3</v>
      </c>
      <c r="BU57" s="606">
        <v>1</v>
      </c>
      <c r="BV57" s="606">
        <f t="shared" si="0"/>
        <v>1</v>
      </c>
      <c r="BW57" s="147"/>
      <c r="BX57" s="123">
        <v>1</v>
      </c>
    </row>
    <row r="58" spans="1:76">
      <c r="A58" s="20">
        <v>53</v>
      </c>
      <c r="B58" s="14" t="s">
        <v>74</v>
      </c>
      <c r="C58" s="167"/>
      <c r="D58" s="508"/>
      <c r="E58" s="139"/>
      <c r="F58" s="3"/>
      <c r="G58" s="23"/>
      <c r="H58" s="169"/>
      <c r="I58" s="290"/>
      <c r="J58" s="7"/>
      <c r="K58" s="21"/>
      <c r="L58" s="520"/>
      <c r="M58" s="535"/>
      <c r="N58" s="292">
        <v>1</v>
      </c>
      <c r="O58" s="21">
        <v>1</v>
      </c>
      <c r="P58" s="21"/>
      <c r="Q58" s="23"/>
      <c r="R58" s="551"/>
      <c r="S58" s="547"/>
      <c r="T58" s="21">
        <v>1</v>
      </c>
      <c r="U58" s="21"/>
      <c r="V58" s="23">
        <v>2</v>
      </c>
      <c r="W58" s="572"/>
      <c r="X58" s="560"/>
      <c r="Y58" s="20"/>
      <c r="Z58" s="21"/>
      <c r="AA58" s="23"/>
      <c r="AB58" s="572"/>
      <c r="AC58" s="560"/>
      <c r="AD58" s="20"/>
      <c r="AE58" s="21"/>
      <c r="AF58" s="23"/>
      <c r="AG58" s="162"/>
      <c r="AH58" s="287"/>
      <c r="AI58" s="287"/>
      <c r="AJ58" s="21"/>
      <c r="AK58" s="23"/>
      <c r="AL58" s="572"/>
      <c r="AM58" s="560"/>
      <c r="AN58" s="20"/>
      <c r="AO58" s="21"/>
      <c r="AP58" s="23"/>
      <c r="AQ58" s="572"/>
      <c r="AR58" s="560"/>
      <c r="AS58" s="20"/>
      <c r="AT58" s="21"/>
      <c r="AU58" s="23"/>
      <c r="AV58" s="162"/>
      <c r="AW58" s="20"/>
      <c r="AX58" s="20">
        <v>2</v>
      </c>
      <c r="AY58" s="21"/>
      <c r="AZ58" s="23"/>
      <c r="BA58" s="572">
        <v>1</v>
      </c>
      <c r="BB58" s="560"/>
      <c r="BC58" s="20"/>
      <c r="BD58" s="21"/>
      <c r="BE58" s="603"/>
      <c r="BF58" s="572"/>
      <c r="BG58" s="560"/>
      <c r="BH58" s="20"/>
      <c r="BI58" s="21"/>
      <c r="BJ58" s="520"/>
      <c r="BK58" s="572"/>
      <c r="BL58" s="560"/>
      <c r="BM58" s="287"/>
      <c r="BN58" s="21"/>
      <c r="BO58" s="21"/>
      <c r="BP58" s="162"/>
      <c r="BQ58" s="287"/>
      <c r="BR58" s="21"/>
      <c r="BS58" s="20"/>
      <c r="BT58" s="614">
        <f t="shared" si="1"/>
        <v>1</v>
      </c>
      <c r="BU58" s="606">
        <v>1</v>
      </c>
      <c r="BV58" s="606">
        <f t="shared" si="0"/>
        <v>4</v>
      </c>
      <c r="BW58" s="147"/>
      <c r="BX58" s="123">
        <v>2</v>
      </c>
    </row>
    <row r="59" spans="1:76">
      <c r="A59" s="20">
        <v>54</v>
      </c>
      <c r="B59" s="14" t="s">
        <v>75</v>
      </c>
      <c r="C59" s="167"/>
      <c r="D59" s="508"/>
      <c r="E59" s="139"/>
      <c r="F59" s="3"/>
      <c r="G59" s="23"/>
      <c r="H59" s="169"/>
      <c r="I59" s="290"/>
      <c r="J59" s="7"/>
      <c r="K59" s="21"/>
      <c r="L59" s="520"/>
      <c r="M59" s="535"/>
      <c r="N59" s="292"/>
      <c r="O59" s="21"/>
      <c r="P59" s="21"/>
      <c r="Q59" s="23"/>
      <c r="R59" s="551"/>
      <c r="S59" s="547"/>
      <c r="T59" s="21"/>
      <c r="U59" s="21"/>
      <c r="V59" s="23"/>
      <c r="W59" s="572"/>
      <c r="X59" s="560"/>
      <c r="Y59" s="20"/>
      <c r="Z59" s="21"/>
      <c r="AA59" s="23"/>
      <c r="AB59" s="572"/>
      <c r="AC59" s="560"/>
      <c r="AD59" s="20"/>
      <c r="AE59" s="21"/>
      <c r="AF59" s="23"/>
      <c r="AG59" s="162"/>
      <c r="AH59" s="287"/>
      <c r="AI59" s="287"/>
      <c r="AJ59" s="21"/>
      <c r="AK59" s="23"/>
      <c r="AL59" s="572"/>
      <c r="AM59" s="560"/>
      <c r="AN59" s="20"/>
      <c r="AO59" s="21"/>
      <c r="AP59" s="23"/>
      <c r="AQ59" s="572"/>
      <c r="AR59" s="560"/>
      <c r="AS59" s="20"/>
      <c r="AT59" s="21"/>
      <c r="AU59" s="23"/>
      <c r="AV59" s="162"/>
      <c r="AW59" s="20">
        <v>1</v>
      </c>
      <c r="AX59" s="20"/>
      <c r="AY59" s="21"/>
      <c r="AZ59" s="23"/>
      <c r="BA59" s="572"/>
      <c r="BB59" s="560"/>
      <c r="BC59" s="20"/>
      <c r="BD59" s="21"/>
      <c r="BE59" s="603"/>
      <c r="BF59" s="572"/>
      <c r="BG59" s="560"/>
      <c r="BH59" s="20"/>
      <c r="BI59" s="21"/>
      <c r="BJ59" s="520"/>
      <c r="BK59" s="572"/>
      <c r="BL59" s="560"/>
      <c r="BM59" s="287"/>
      <c r="BN59" s="21"/>
      <c r="BO59" s="21"/>
      <c r="BP59" s="162"/>
      <c r="BQ59" s="287"/>
      <c r="BR59" s="21"/>
      <c r="BS59" s="20"/>
      <c r="BT59" s="614">
        <f t="shared" si="1"/>
        <v>0</v>
      </c>
      <c r="BU59" s="606">
        <v>1</v>
      </c>
      <c r="BV59" s="606">
        <f t="shared" si="0"/>
        <v>0</v>
      </c>
      <c r="BW59" s="147"/>
      <c r="BX59" s="123"/>
    </row>
    <row r="60" spans="1:76" s="280" customFormat="1">
      <c r="A60" s="269"/>
      <c r="B60" s="270" t="s">
        <v>76</v>
      </c>
      <c r="C60" s="281"/>
      <c r="D60" s="622"/>
      <c r="E60" s="274"/>
      <c r="F60" s="271"/>
      <c r="G60" s="517"/>
      <c r="H60" s="521"/>
      <c r="I60" s="289"/>
      <c r="J60" s="506"/>
      <c r="K60" s="282"/>
      <c r="L60" s="522"/>
      <c r="M60" s="624"/>
      <c r="N60" s="625"/>
      <c r="O60" s="626"/>
      <c r="P60" s="282"/>
      <c r="Q60" s="517">
        <v>1</v>
      </c>
      <c r="R60" s="552"/>
      <c r="S60" s="546"/>
      <c r="T60" s="282"/>
      <c r="U60" s="282">
        <v>1</v>
      </c>
      <c r="V60" s="517">
        <v>3</v>
      </c>
      <c r="W60" s="573"/>
      <c r="X60" s="559"/>
      <c r="Y60" s="269"/>
      <c r="Z60" s="282"/>
      <c r="AA60" s="517"/>
      <c r="AB60" s="573"/>
      <c r="AC60" s="559"/>
      <c r="AD60" s="269"/>
      <c r="AE60" s="282"/>
      <c r="AF60" s="517"/>
      <c r="AG60" s="283"/>
      <c r="AH60" s="286"/>
      <c r="AI60" s="286"/>
      <c r="AJ60" s="282"/>
      <c r="AK60" s="517"/>
      <c r="AL60" s="573"/>
      <c r="AM60" s="559"/>
      <c r="AN60" s="269"/>
      <c r="AO60" s="282">
        <v>1</v>
      </c>
      <c r="AP60" s="517"/>
      <c r="AQ60" s="573"/>
      <c r="AR60" s="559"/>
      <c r="AS60" s="269"/>
      <c r="AT60" s="282"/>
      <c r="AU60" s="517">
        <v>1</v>
      </c>
      <c r="AV60" s="283"/>
      <c r="AW60" s="269"/>
      <c r="AX60" s="269"/>
      <c r="AY60" s="282"/>
      <c r="AZ60" s="517"/>
      <c r="BA60" s="573"/>
      <c r="BB60" s="559"/>
      <c r="BC60" s="269"/>
      <c r="BD60" s="282"/>
      <c r="BE60" s="604"/>
      <c r="BF60" s="573"/>
      <c r="BG60" s="559"/>
      <c r="BH60" s="269"/>
      <c r="BI60" s="282"/>
      <c r="BJ60" s="522"/>
      <c r="BK60" s="573"/>
      <c r="BL60" s="559"/>
      <c r="BM60" s="286"/>
      <c r="BN60" s="282"/>
      <c r="BO60" s="282"/>
      <c r="BP60" s="283"/>
      <c r="BQ60" s="286"/>
      <c r="BR60" s="282"/>
      <c r="BS60" s="269"/>
      <c r="BT60" s="623"/>
      <c r="BU60" s="607">
        <v>0</v>
      </c>
      <c r="BV60" s="607">
        <f t="shared" si="0"/>
        <v>0</v>
      </c>
      <c r="BW60" s="284">
        <v>2</v>
      </c>
      <c r="BX60" s="608">
        <v>4</v>
      </c>
    </row>
    <row r="61" spans="1:76">
      <c r="A61" s="20">
        <v>55</v>
      </c>
      <c r="B61" s="14" t="s">
        <v>77</v>
      </c>
      <c r="C61" s="167"/>
      <c r="D61" s="508"/>
      <c r="E61" s="139"/>
      <c r="F61" s="3"/>
      <c r="G61" s="23"/>
      <c r="H61" s="169"/>
      <c r="I61" s="290">
        <v>1</v>
      </c>
      <c r="J61" s="7"/>
      <c r="K61" s="21"/>
      <c r="L61" s="520"/>
      <c r="M61" s="535"/>
      <c r="N61" s="292"/>
      <c r="O61" s="21"/>
      <c r="P61" s="21"/>
      <c r="Q61" s="23"/>
      <c r="R61" s="551"/>
      <c r="S61" s="547">
        <v>2</v>
      </c>
      <c r="T61" s="21"/>
      <c r="U61" s="21"/>
      <c r="V61" s="23"/>
      <c r="W61" s="572"/>
      <c r="X61" s="560"/>
      <c r="Y61" s="20"/>
      <c r="Z61" s="21"/>
      <c r="AA61" s="23"/>
      <c r="AB61" s="572"/>
      <c r="AC61" s="560"/>
      <c r="AD61" s="20"/>
      <c r="AE61" s="21"/>
      <c r="AF61" s="23"/>
      <c r="AG61" s="162"/>
      <c r="AH61" s="287"/>
      <c r="AI61" s="287"/>
      <c r="AJ61" s="21"/>
      <c r="AK61" s="23"/>
      <c r="AL61" s="572"/>
      <c r="AM61" s="560"/>
      <c r="AN61" s="20"/>
      <c r="AO61" s="21"/>
      <c r="AP61" s="23"/>
      <c r="AQ61" s="572"/>
      <c r="AR61" s="560"/>
      <c r="AS61" s="20"/>
      <c r="AT61" s="21">
        <v>1</v>
      </c>
      <c r="AU61" s="23"/>
      <c r="AV61" s="162"/>
      <c r="AW61" s="20"/>
      <c r="AX61" s="20"/>
      <c r="AY61" s="21"/>
      <c r="AZ61" s="23"/>
      <c r="BA61" s="572"/>
      <c r="BB61" s="560"/>
      <c r="BC61" s="20"/>
      <c r="BD61" s="21"/>
      <c r="BE61" s="603"/>
      <c r="BF61" s="572"/>
      <c r="BG61" s="560"/>
      <c r="BH61" s="20"/>
      <c r="BI61" s="21"/>
      <c r="BJ61" s="520"/>
      <c r="BK61" s="572"/>
      <c r="BL61" s="560"/>
      <c r="BM61" s="287"/>
      <c r="BN61" s="21"/>
      <c r="BO61" s="21"/>
      <c r="BP61" s="162"/>
      <c r="BQ61" s="287"/>
      <c r="BR61" s="21"/>
      <c r="BS61" s="20"/>
      <c r="BT61" s="614">
        <f t="shared" si="1"/>
        <v>0</v>
      </c>
      <c r="BU61" s="606">
        <v>3</v>
      </c>
      <c r="BV61" s="606">
        <f t="shared" si="0"/>
        <v>0</v>
      </c>
      <c r="BW61" s="147">
        <v>1</v>
      </c>
      <c r="BX61" s="123">
        <v>1</v>
      </c>
    </row>
    <row r="62" spans="1:76">
      <c r="A62" s="20">
        <v>56</v>
      </c>
      <c r="B62" s="14" t="s">
        <v>78</v>
      </c>
      <c r="C62" s="167"/>
      <c r="D62" s="508"/>
      <c r="E62" s="139"/>
      <c r="F62" s="3"/>
      <c r="G62" s="23"/>
      <c r="H62" s="169"/>
      <c r="I62" s="290"/>
      <c r="J62" s="7"/>
      <c r="K62" s="21"/>
      <c r="L62" s="520"/>
      <c r="M62" s="535"/>
      <c r="N62" s="292"/>
      <c r="O62" s="21"/>
      <c r="P62" s="21"/>
      <c r="Q62" s="23"/>
      <c r="R62" s="551">
        <v>1</v>
      </c>
      <c r="S62" s="547"/>
      <c r="T62" s="21"/>
      <c r="U62" s="21">
        <v>1</v>
      </c>
      <c r="V62" s="23"/>
      <c r="W62" s="572"/>
      <c r="X62" s="560"/>
      <c r="Y62" s="20"/>
      <c r="Z62" s="21"/>
      <c r="AA62" s="23"/>
      <c r="AB62" s="572"/>
      <c r="AC62" s="560"/>
      <c r="AD62" s="20"/>
      <c r="AE62" s="21"/>
      <c r="AF62" s="23"/>
      <c r="AG62" s="162"/>
      <c r="AH62" s="287"/>
      <c r="AI62" s="287"/>
      <c r="AJ62" s="21"/>
      <c r="AK62" s="23"/>
      <c r="AL62" s="572"/>
      <c r="AM62" s="560"/>
      <c r="AN62" s="20"/>
      <c r="AO62" s="21"/>
      <c r="AP62" s="23"/>
      <c r="AQ62" s="572"/>
      <c r="AR62" s="560"/>
      <c r="AS62" s="20"/>
      <c r="AT62" s="21"/>
      <c r="AU62" s="23"/>
      <c r="AV62" s="162"/>
      <c r="AW62" s="20"/>
      <c r="AX62" s="20">
        <v>1</v>
      </c>
      <c r="AY62" s="21">
        <v>2</v>
      </c>
      <c r="AZ62" s="23"/>
      <c r="BA62" s="572"/>
      <c r="BB62" s="560"/>
      <c r="BC62" s="20"/>
      <c r="BD62" s="21"/>
      <c r="BE62" s="603"/>
      <c r="BF62" s="572"/>
      <c r="BG62" s="560"/>
      <c r="BH62" s="20"/>
      <c r="BI62" s="21"/>
      <c r="BJ62" s="520"/>
      <c r="BK62" s="572"/>
      <c r="BL62" s="560"/>
      <c r="BM62" s="287"/>
      <c r="BN62" s="21"/>
      <c r="BO62" s="21"/>
      <c r="BP62" s="162"/>
      <c r="BQ62" s="287"/>
      <c r="BR62" s="21"/>
      <c r="BS62" s="20"/>
      <c r="BT62" s="614">
        <f t="shared" si="1"/>
        <v>1</v>
      </c>
      <c r="BU62" s="606">
        <v>0</v>
      </c>
      <c r="BV62" s="606">
        <f t="shared" si="0"/>
        <v>1</v>
      </c>
      <c r="BW62" s="147">
        <v>3</v>
      </c>
      <c r="BX62" s="123">
        <v>2</v>
      </c>
    </row>
    <row r="63" spans="1:76">
      <c r="A63" s="20">
        <v>57</v>
      </c>
      <c r="B63" s="14" t="s">
        <v>79</v>
      </c>
      <c r="C63" s="167"/>
      <c r="D63" s="508"/>
      <c r="E63" s="139"/>
      <c r="F63" s="3"/>
      <c r="G63" s="23"/>
      <c r="H63" s="169"/>
      <c r="I63" s="290"/>
      <c r="J63" s="7"/>
      <c r="K63" s="21"/>
      <c r="L63" s="520"/>
      <c r="M63" s="535"/>
      <c r="N63" s="292"/>
      <c r="O63" s="21"/>
      <c r="P63" s="21"/>
      <c r="Q63" s="23"/>
      <c r="R63" s="551"/>
      <c r="S63" s="547"/>
      <c r="T63" s="21"/>
      <c r="U63" s="21"/>
      <c r="V63" s="23"/>
      <c r="W63" s="572"/>
      <c r="X63" s="560"/>
      <c r="Y63" s="20"/>
      <c r="Z63" s="21"/>
      <c r="AA63" s="23"/>
      <c r="AB63" s="572"/>
      <c r="AC63" s="560"/>
      <c r="AD63" s="20"/>
      <c r="AE63" s="21"/>
      <c r="AF63" s="23"/>
      <c r="AG63" s="162"/>
      <c r="AH63" s="287"/>
      <c r="AI63" s="287"/>
      <c r="AJ63" s="21"/>
      <c r="AK63" s="23"/>
      <c r="AL63" s="572"/>
      <c r="AM63" s="560"/>
      <c r="AN63" s="20"/>
      <c r="AO63" s="21"/>
      <c r="AP63" s="23"/>
      <c r="AQ63" s="572"/>
      <c r="AR63" s="560"/>
      <c r="AS63" s="20"/>
      <c r="AT63" s="21"/>
      <c r="AU63" s="23"/>
      <c r="AV63" s="172"/>
      <c r="AW63" s="4"/>
      <c r="AX63" s="4"/>
      <c r="AY63" s="21"/>
      <c r="AZ63" s="23"/>
      <c r="BA63" s="572"/>
      <c r="BB63" s="560"/>
      <c r="BC63" s="20"/>
      <c r="BD63" s="21"/>
      <c r="BE63" s="603"/>
      <c r="BF63" s="572"/>
      <c r="BG63" s="560"/>
      <c r="BH63" s="20"/>
      <c r="BI63" s="21"/>
      <c r="BJ63" s="520"/>
      <c r="BK63" s="572"/>
      <c r="BL63" s="560"/>
      <c r="BM63" s="287"/>
      <c r="BN63" s="21"/>
      <c r="BO63" s="21"/>
      <c r="BP63" s="162"/>
      <c r="BQ63" s="287"/>
      <c r="BR63" s="21"/>
      <c r="BS63" s="20"/>
      <c r="BT63" s="614">
        <f t="shared" si="1"/>
        <v>0</v>
      </c>
      <c r="BU63" s="606">
        <v>0</v>
      </c>
      <c r="BV63" s="606">
        <f t="shared" si="0"/>
        <v>0</v>
      </c>
      <c r="BW63" s="147"/>
      <c r="BX63" s="123"/>
    </row>
    <row r="64" spans="1:76">
      <c r="A64" s="20">
        <v>58</v>
      </c>
      <c r="B64" s="14" t="s">
        <v>80</v>
      </c>
      <c r="C64" s="167"/>
      <c r="D64" s="508"/>
      <c r="E64" s="139"/>
      <c r="F64" s="3"/>
      <c r="G64" s="23"/>
      <c r="H64" s="169"/>
      <c r="I64" s="290"/>
      <c r="J64" s="7"/>
      <c r="K64" s="21"/>
      <c r="L64" s="520"/>
      <c r="M64" s="535"/>
      <c r="N64" s="292"/>
      <c r="O64" s="21"/>
      <c r="P64" s="21"/>
      <c r="Q64" s="23"/>
      <c r="R64" s="551">
        <v>1</v>
      </c>
      <c r="S64" s="547">
        <v>1</v>
      </c>
      <c r="T64" s="21"/>
      <c r="U64" s="21"/>
      <c r="V64" s="23"/>
      <c r="W64" s="572"/>
      <c r="X64" s="560"/>
      <c r="Y64" s="20"/>
      <c r="Z64" s="21"/>
      <c r="AA64" s="23"/>
      <c r="AB64" s="572"/>
      <c r="AC64" s="560"/>
      <c r="AD64" s="20"/>
      <c r="AE64" s="21"/>
      <c r="AF64" s="23"/>
      <c r="AG64" s="162"/>
      <c r="AH64" s="287"/>
      <c r="AI64" s="287"/>
      <c r="AJ64" s="21"/>
      <c r="AK64" s="23"/>
      <c r="AL64" s="572"/>
      <c r="AM64" s="560"/>
      <c r="AN64" s="20"/>
      <c r="AO64" s="21">
        <v>1</v>
      </c>
      <c r="AP64" s="23"/>
      <c r="AQ64" s="572"/>
      <c r="AR64" s="560"/>
      <c r="AS64" s="20"/>
      <c r="AT64" s="21"/>
      <c r="AU64" s="23"/>
      <c r="AV64" s="162"/>
      <c r="AW64" s="20">
        <v>1</v>
      </c>
      <c r="AX64" s="20"/>
      <c r="AY64" s="21"/>
      <c r="AZ64" s="23"/>
      <c r="BA64" s="572"/>
      <c r="BB64" s="560"/>
      <c r="BC64" s="20"/>
      <c r="BD64" s="21"/>
      <c r="BE64" s="603"/>
      <c r="BF64" s="572"/>
      <c r="BG64" s="560"/>
      <c r="BH64" s="20"/>
      <c r="BI64" s="21"/>
      <c r="BJ64" s="520"/>
      <c r="BK64" s="572"/>
      <c r="BL64" s="560"/>
      <c r="BM64" s="287"/>
      <c r="BN64" s="21"/>
      <c r="BO64" s="21"/>
      <c r="BP64" s="162"/>
      <c r="BQ64" s="287"/>
      <c r="BR64" s="21"/>
      <c r="BS64" s="20"/>
      <c r="BT64" s="614">
        <f t="shared" si="1"/>
        <v>1</v>
      </c>
      <c r="BU64" s="606">
        <v>2</v>
      </c>
      <c r="BV64" s="606">
        <f t="shared" si="0"/>
        <v>0</v>
      </c>
      <c r="BW64" s="147">
        <v>1</v>
      </c>
      <c r="BX64" s="123"/>
    </row>
    <row r="65" spans="1:76">
      <c r="A65" s="20">
        <v>59</v>
      </c>
      <c r="B65" s="14" t="s">
        <v>81</v>
      </c>
      <c r="C65" s="167"/>
      <c r="D65" s="508"/>
      <c r="E65" s="139"/>
      <c r="F65" s="3"/>
      <c r="G65" s="23"/>
      <c r="H65" s="169"/>
      <c r="I65" s="290"/>
      <c r="J65" s="7"/>
      <c r="K65" s="21"/>
      <c r="L65" s="520"/>
      <c r="M65" s="535"/>
      <c r="N65" s="292">
        <v>1</v>
      </c>
      <c r="O65" s="21"/>
      <c r="P65" s="21">
        <v>1</v>
      </c>
      <c r="Q65" s="23">
        <v>1</v>
      </c>
      <c r="R65" s="551">
        <v>4</v>
      </c>
      <c r="S65" s="547"/>
      <c r="T65" s="21"/>
      <c r="U65" s="21">
        <v>1</v>
      </c>
      <c r="V65" s="23"/>
      <c r="W65" s="572"/>
      <c r="X65" s="560"/>
      <c r="Y65" s="20"/>
      <c r="Z65" s="21"/>
      <c r="AA65" s="23"/>
      <c r="AB65" s="572"/>
      <c r="AC65" s="560"/>
      <c r="AD65" s="20"/>
      <c r="AE65" s="21"/>
      <c r="AF65" s="23"/>
      <c r="AG65" s="162"/>
      <c r="AH65" s="287"/>
      <c r="AI65" s="287"/>
      <c r="AJ65" s="21"/>
      <c r="AK65" s="23"/>
      <c r="AL65" s="572"/>
      <c r="AM65" s="560"/>
      <c r="AN65" s="20"/>
      <c r="AO65" s="21"/>
      <c r="AP65" s="23"/>
      <c r="AQ65" s="572"/>
      <c r="AR65" s="560"/>
      <c r="AS65" s="20">
        <v>1</v>
      </c>
      <c r="AT65" s="21"/>
      <c r="AU65" s="23">
        <v>1</v>
      </c>
      <c r="AV65" s="162"/>
      <c r="AW65" s="20"/>
      <c r="AX65" s="20">
        <v>1</v>
      </c>
      <c r="AY65" s="21"/>
      <c r="AZ65" s="23"/>
      <c r="BA65" s="572"/>
      <c r="BB65" s="560"/>
      <c r="BC65" s="20"/>
      <c r="BD65" s="21"/>
      <c r="BE65" s="603"/>
      <c r="BF65" s="572"/>
      <c r="BG65" s="560"/>
      <c r="BH65" s="20"/>
      <c r="BI65" s="21"/>
      <c r="BJ65" s="520"/>
      <c r="BK65" s="572"/>
      <c r="BL65" s="560"/>
      <c r="BM65" s="287"/>
      <c r="BN65" s="21"/>
      <c r="BO65" s="21"/>
      <c r="BP65" s="162"/>
      <c r="BQ65" s="287"/>
      <c r="BR65" s="21"/>
      <c r="BS65" s="20"/>
      <c r="BT65" s="614">
        <f t="shared" si="1"/>
        <v>4</v>
      </c>
      <c r="BU65" s="606">
        <v>1</v>
      </c>
      <c r="BV65" s="606">
        <f t="shared" si="0"/>
        <v>2</v>
      </c>
      <c r="BW65" s="147">
        <v>2</v>
      </c>
      <c r="BX65" s="123">
        <v>1</v>
      </c>
    </row>
    <row r="66" spans="1:76">
      <c r="A66" s="20">
        <v>60</v>
      </c>
      <c r="B66" s="14" t="s">
        <v>82</v>
      </c>
      <c r="C66" s="167"/>
      <c r="D66" s="508"/>
      <c r="E66" s="139"/>
      <c r="F66" s="3"/>
      <c r="G66" s="23"/>
      <c r="H66" s="169"/>
      <c r="I66" s="290"/>
      <c r="J66" s="7"/>
      <c r="K66" s="21"/>
      <c r="L66" s="520"/>
      <c r="M66" s="535"/>
      <c r="N66" s="292">
        <v>1</v>
      </c>
      <c r="O66" s="21"/>
      <c r="P66" s="21"/>
      <c r="Q66" s="23"/>
      <c r="R66" s="551">
        <v>1</v>
      </c>
      <c r="S66" s="547">
        <v>2</v>
      </c>
      <c r="T66" s="21"/>
      <c r="U66" s="21"/>
      <c r="V66" s="23"/>
      <c r="W66" s="572"/>
      <c r="X66" s="560"/>
      <c r="Y66" s="20"/>
      <c r="Z66" s="21"/>
      <c r="AA66" s="23"/>
      <c r="AB66" s="572"/>
      <c r="AC66" s="560"/>
      <c r="AD66" s="20"/>
      <c r="AE66" s="21"/>
      <c r="AF66" s="23"/>
      <c r="AG66" s="162"/>
      <c r="AH66" s="287"/>
      <c r="AI66" s="287"/>
      <c r="AJ66" s="21"/>
      <c r="AK66" s="23"/>
      <c r="AL66" s="572"/>
      <c r="AM66" s="560"/>
      <c r="AN66" s="20"/>
      <c r="AO66" s="21"/>
      <c r="AP66" s="23"/>
      <c r="AQ66" s="572"/>
      <c r="AR66" s="560"/>
      <c r="AS66" s="20"/>
      <c r="AT66" s="21"/>
      <c r="AU66" s="23"/>
      <c r="AV66" s="162">
        <v>1</v>
      </c>
      <c r="AW66" s="20"/>
      <c r="AX66" s="20"/>
      <c r="AY66" s="21"/>
      <c r="AZ66" s="23"/>
      <c r="BA66" s="572"/>
      <c r="BB66" s="560"/>
      <c r="BC66" s="20"/>
      <c r="BD66" s="21"/>
      <c r="BE66" s="603"/>
      <c r="BF66" s="572"/>
      <c r="BG66" s="560"/>
      <c r="BH66" s="20"/>
      <c r="BI66" s="21"/>
      <c r="BJ66" s="520"/>
      <c r="BK66" s="572"/>
      <c r="BL66" s="560"/>
      <c r="BM66" s="287"/>
      <c r="BN66" s="21"/>
      <c r="BO66" s="21"/>
      <c r="BP66" s="162"/>
      <c r="BQ66" s="287"/>
      <c r="BR66" s="21"/>
      <c r="BS66" s="20"/>
      <c r="BT66" s="614">
        <f t="shared" si="1"/>
        <v>2</v>
      </c>
      <c r="BU66" s="606">
        <v>3</v>
      </c>
      <c r="BV66" s="606">
        <f t="shared" si="0"/>
        <v>0</v>
      </c>
      <c r="BW66" s="147"/>
      <c r="BX66" s="123"/>
    </row>
    <row r="67" spans="1:76">
      <c r="A67" s="20">
        <v>61</v>
      </c>
      <c r="B67" s="14" t="s">
        <v>83</v>
      </c>
      <c r="C67" s="167"/>
      <c r="D67" s="508"/>
      <c r="E67" s="139"/>
      <c r="F67" s="3"/>
      <c r="G67" s="23"/>
      <c r="H67" s="169"/>
      <c r="I67" s="290"/>
      <c r="J67" s="7"/>
      <c r="K67" s="21"/>
      <c r="L67" s="520"/>
      <c r="M67" s="535"/>
      <c r="N67" s="292"/>
      <c r="O67" s="21"/>
      <c r="P67" s="21"/>
      <c r="Q67" s="23"/>
      <c r="R67" s="551"/>
      <c r="S67" s="547">
        <v>2</v>
      </c>
      <c r="T67" s="21"/>
      <c r="U67" s="21"/>
      <c r="V67" s="23">
        <v>1</v>
      </c>
      <c r="W67" s="572"/>
      <c r="X67" s="560"/>
      <c r="Y67" s="20"/>
      <c r="Z67" s="21"/>
      <c r="AA67" s="23"/>
      <c r="AB67" s="572"/>
      <c r="AC67" s="560"/>
      <c r="AD67" s="20"/>
      <c r="AE67" s="21"/>
      <c r="AF67" s="23"/>
      <c r="AG67" s="162"/>
      <c r="AH67" s="287"/>
      <c r="AI67" s="287"/>
      <c r="AJ67" s="21"/>
      <c r="AK67" s="23"/>
      <c r="AL67" s="572"/>
      <c r="AM67" s="560"/>
      <c r="AN67" s="20"/>
      <c r="AO67" s="21"/>
      <c r="AP67" s="23"/>
      <c r="AQ67" s="572"/>
      <c r="AR67" s="560"/>
      <c r="AS67" s="20">
        <v>1</v>
      </c>
      <c r="AT67" s="21"/>
      <c r="AU67" s="23"/>
      <c r="AV67" s="162"/>
      <c r="AW67" s="20">
        <v>1</v>
      </c>
      <c r="AX67" s="20"/>
      <c r="AY67" s="21"/>
      <c r="AZ67" s="23"/>
      <c r="BA67" s="572"/>
      <c r="BB67" s="560"/>
      <c r="BC67" s="20"/>
      <c r="BD67" s="21"/>
      <c r="BE67" s="603"/>
      <c r="BF67" s="572"/>
      <c r="BG67" s="560"/>
      <c r="BH67" s="20"/>
      <c r="BI67" s="21"/>
      <c r="BJ67" s="520"/>
      <c r="BK67" s="572"/>
      <c r="BL67" s="560"/>
      <c r="BM67" s="287"/>
      <c r="BN67" s="21"/>
      <c r="BO67" s="21"/>
      <c r="BP67" s="162"/>
      <c r="BQ67" s="287"/>
      <c r="BR67" s="21"/>
      <c r="BS67" s="20"/>
      <c r="BT67" s="614">
        <f t="shared" si="1"/>
        <v>0</v>
      </c>
      <c r="BU67" s="606">
        <v>3</v>
      </c>
      <c r="BV67" s="606">
        <f t="shared" si="0"/>
        <v>1</v>
      </c>
      <c r="BW67" s="147"/>
      <c r="BX67" s="123">
        <v>1</v>
      </c>
    </row>
    <row r="68" spans="1:76">
      <c r="A68" s="20">
        <v>62</v>
      </c>
      <c r="B68" s="14" t="s">
        <v>84</v>
      </c>
      <c r="C68" s="167"/>
      <c r="D68" s="508"/>
      <c r="E68" s="139"/>
      <c r="F68" s="3"/>
      <c r="G68" s="23"/>
      <c r="H68" s="169"/>
      <c r="I68" s="290"/>
      <c r="J68" s="7"/>
      <c r="K68" s="21"/>
      <c r="L68" s="520"/>
      <c r="M68" s="535"/>
      <c r="N68" s="292"/>
      <c r="O68" s="21"/>
      <c r="P68" s="21"/>
      <c r="Q68" s="23"/>
      <c r="R68" s="551"/>
      <c r="S68" s="547"/>
      <c r="T68" s="21"/>
      <c r="U68" s="21"/>
      <c r="V68" s="23">
        <v>1</v>
      </c>
      <c r="W68" s="572"/>
      <c r="X68" s="560"/>
      <c r="Y68" s="20"/>
      <c r="Z68" s="21"/>
      <c r="AA68" s="23"/>
      <c r="AB68" s="572"/>
      <c r="AC68" s="560"/>
      <c r="AD68" s="20"/>
      <c r="AE68" s="21"/>
      <c r="AF68" s="23"/>
      <c r="AG68" s="162"/>
      <c r="AH68" s="287"/>
      <c r="AI68" s="287"/>
      <c r="AJ68" s="21"/>
      <c r="AK68" s="23"/>
      <c r="AL68" s="572"/>
      <c r="AM68" s="560"/>
      <c r="AN68" s="20"/>
      <c r="AO68" s="21"/>
      <c r="AP68" s="23"/>
      <c r="AQ68" s="572"/>
      <c r="AR68" s="560"/>
      <c r="AS68" s="20"/>
      <c r="AT68" s="21"/>
      <c r="AU68" s="23"/>
      <c r="AV68" s="162">
        <v>1</v>
      </c>
      <c r="AW68" s="20"/>
      <c r="AX68" s="20"/>
      <c r="AY68" s="21"/>
      <c r="AZ68" s="23"/>
      <c r="BA68" s="572"/>
      <c r="BB68" s="560"/>
      <c r="BC68" s="20"/>
      <c r="BD68" s="21"/>
      <c r="BE68" s="603"/>
      <c r="BF68" s="572"/>
      <c r="BG68" s="560"/>
      <c r="BH68" s="20"/>
      <c r="BI68" s="21"/>
      <c r="BJ68" s="520"/>
      <c r="BK68" s="572"/>
      <c r="BL68" s="560"/>
      <c r="BM68" s="287"/>
      <c r="BN68" s="21"/>
      <c r="BO68" s="21"/>
      <c r="BP68" s="162"/>
      <c r="BQ68" s="287"/>
      <c r="BR68" s="21"/>
      <c r="BS68" s="20"/>
      <c r="BT68" s="614">
        <f t="shared" si="1"/>
        <v>1</v>
      </c>
      <c r="BU68" s="606">
        <v>0</v>
      </c>
      <c r="BV68" s="606">
        <f t="shared" ref="BV68:BV77" si="2">SUM(E68,J68,O68,T68,Y68,AD68,AI68,AN68,AS68,AX68,BC68,BH68,BM68,BQ68)</f>
        <v>0</v>
      </c>
      <c r="BW68" s="147"/>
      <c r="BX68" s="123">
        <v>1</v>
      </c>
    </row>
    <row r="69" spans="1:76">
      <c r="A69" s="20">
        <v>63</v>
      </c>
      <c r="B69" s="14" t="s">
        <v>85</v>
      </c>
      <c r="C69" s="167"/>
      <c r="D69" s="508"/>
      <c r="E69" s="139"/>
      <c r="F69" s="3"/>
      <c r="G69" s="23"/>
      <c r="H69" s="169"/>
      <c r="I69" s="290"/>
      <c r="J69" s="7"/>
      <c r="K69" s="21"/>
      <c r="L69" s="520"/>
      <c r="M69" s="535"/>
      <c r="N69" s="292"/>
      <c r="O69" s="21"/>
      <c r="P69" s="21"/>
      <c r="Q69" s="23"/>
      <c r="R69" s="551"/>
      <c r="S69" s="547"/>
      <c r="T69" s="21"/>
      <c r="U69" s="21"/>
      <c r="V69" s="23">
        <v>1</v>
      </c>
      <c r="W69" s="572"/>
      <c r="X69" s="560"/>
      <c r="Y69" s="20"/>
      <c r="Z69" s="21"/>
      <c r="AA69" s="23"/>
      <c r="AB69" s="572"/>
      <c r="AC69" s="560"/>
      <c r="AD69" s="20"/>
      <c r="AE69" s="21"/>
      <c r="AF69" s="23"/>
      <c r="AG69" s="162"/>
      <c r="AH69" s="287"/>
      <c r="AI69" s="287"/>
      <c r="AJ69" s="21"/>
      <c r="AK69" s="23"/>
      <c r="AL69" s="572"/>
      <c r="AM69" s="560"/>
      <c r="AN69" s="20">
        <v>1</v>
      </c>
      <c r="AO69" s="21"/>
      <c r="AP69" s="23"/>
      <c r="AQ69" s="572"/>
      <c r="AR69" s="560"/>
      <c r="AS69" s="20"/>
      <c r="AT69" s="21"/>
      <c r="AU69" s="23"/>
      <c r="AV69" s="162"/>
      <c r="AW69" s="20"/>
      <c r="AX69" s="20"/>
      <c r="AY69" s="21"/>
      <c r="AZ69" s="23"/>
      <c r="BA69" s="572"/>
      <c r="BB69" s="560"/>
      <c r="BC69" s="20">
        <v>1</v>
      </c>
      <c r="BD69" s="21"/>
      <c r="BE69" s="603"/>
      <c r="BF69" s="572"/>
      <c r="BG69" s="560"/>
      <c r="BH69" s="20"/>
      <c r="BI69" s="21"/>
      <c r="BJ69" s="520"/>
      <c r="BK69" s="572"/>
      <c r="BL69" s="560"/>
      <c r="BM69" s="287"/>
      <c r="BN69" s="21"/>
      <c r="BO69" s="21"/>
      <c r="BP69" s="162"/>
      <c r="BQ69" s="287"/>
      <c r="BR69" s="21"/>
      <c r="BS69" s="20"/>
      <c r="BT69" s="614">
        <f t="shared" ref="BT69:BT86" si="3">SUM(C69,H69,M69,R69,W69,AB69,AG69,AL69,AQ69,AV69,BA69,BF69,BK69)</f>
        <v>0</v>
      </c>
      <c r="BU69" s="606">
        <v>0</v>
      </c>
      <c r="BV69" s="606">
        <f t="shared" si="2"/>
        <v>2</v>
      </c>
      <c r="BW69" s="147"/>
      <c r="BX69" s="123">
        <v>1</v>
      </c>
    </row>
    <row r="70" spans="1:76">
      <c r="A70" s="20">
        <v>64</v>
      </c>
      <c r="B70" s="14" t="s">
        <v>86</v>
      </c>
      <c r="C70" s="167"/>
      <c r="D70" s="508"/>
      <c r="E70" s="139"/>
      <c r="F70" s="3"/>
      <c r="G70" s="23"/>
      <c r="H70" s="169"/>
      <c r="I70" s="290"/>
      <c r="J70" s="7"/>
      <c r="K70" s="21"/>
      <c r="L70" s="520"/>
      <c r="M70" s="535"/>
      <c r="N70" s="292"/>
      <c r="O70" s="21"/>
      <c r="P70" s="21"/>
      <c r="Q70" s="23">
        <v>2</v>
      </c>
      <c r="R70" s="551"/>
      <c r="S70" s="547"/>
      <c r="T70" s="21"/>
      <c r="U70" s="21"/>
      <c r="V70" s="23">
        <v>1</v>
      </c>
      <c r="W70" s="572"/>
      <c r="X70" s="560"/>
      <c r="Y70" s="20"/>
      <c r="Z70" s="21"/>
      <c r="AA70" s="23"/>
      <c r="AB70" s="572"/>
      <c r="AC70" s="560"/>
      <c r="AD70" s="20"/>
      <c r="AE70" s="21"/>
      <c r="AF70" s="23"/>
      <c r="AG70" s="162"/>
      <c r="AH70" s="287"/>
      <c r="AI70" s="287"/>
      <c r="AJ70" s="21"/>
      <c r="AK70" s="23">
        <v>1</v>
      </c>
      <c r="AL70" s="572"/>
      <c r="AM70" s="560"/>
      <c r="AN70" s="20"/>
      <c r="AO70" s="21"/>
      <c r="AP70" s="23"/>
      <c r="AQ70" s="572"/>
      <c r="AR70" s="560"/>
      <c r="AS70" s="20"/>
      <c r="AT70" s="21"/>
      <c r="AU70" s="23">
        <v>1</v>
      </c>
      <c r="AV70" s="162"/>
      <c r="AW70" s="20"/>
      <c r="AX70" s="20"/>
      <c r="AY70" s="21"/>
      <c r="AZ70" s="23"/>
      <c r="BA70" s="572"/>
      <c r="BB70" s="560"/>
      <c r="BC70" s="20"/>
      <c r="BD70" s="21"/>
      <c r="BE70" s="603"/>
      <c r="BF70" s="572"/>
      <c r="BG70" s="560"/>
      <c r="BH70" s="20"/>
      <c r="BI70" s="21"/>
      <c r="BJ70" s="520"/>
      <c r="BK70" s="572"/>
      <c r="BL70" s="560"/>
      <c r="BM70" s="287"/>
      <c r="BN70" s="21"/>
      <c r="BO70" s="21"/>
      <c r="BP70" s="162"/>
      <c r="BQ70" s="287"/>
      <c r="BR70" s="21"/>
      <c r="BS70" s="20"/>
      <c r="BT70" s="614">
        <f t="shared" si="3"/>
        <v>0</v>
      </c>
      <c r="BU70" s="606">
        <v>0</v>
      </c>
      <c r="BV70" s="606">
        <f t="shared" si="2"/>
        <v>0</v>
      </c>
      <c r="BW70" s="147"/>
      <c r="BX70" s="123">
        <v>4</v>
      </c>
    </row>
    <row r="71" spans="1:76">
      <c r="A71" s="20">
        <v>65</v>
      </c>
      <c r="B71" s="14" t="s">
        <v>87</v>
      </c>
      <c r="C71" s="167"/>
      <c r="D71" s="508"/>
      <c r="E71" s="139"/>
      <c r="F71" s="3"/>
      <c r="G71" s="23"/>
      <c r="H71" s="169"/>
      <c r="I71" s="290"/>
      <c r="J71" s="7"/>
      <c r="K71" s="21"/>
      <c r="L71" s="520"/>
      <c r="M71" s="535"/>
      <c r="N71" s="292"/>
      <c r="O71" s="21"/>
      <c r="P71" s="21"/>
      <c r="Q71" s="23">
        <v>1</v>
      </c>
      <c r="R71" s="551"/>
      <c r="S71" s="547"/>
      <c r="T71" s="21"/>
      <c r="U71" s="21"/>
      <c r="V71" s="23"/>
      <c r="W71" s="572"/>
      <c r="X71" s="560"/>
      <c r="Y71" s="20"/>
      <c r="Z71" s="21"/>
      <c r="AA71" s="23"/>
      <c r="AB71" s="572"/>
      <c r="AC71" s="560"/>
      <c r="AD71" s="20"/>
      <c r="AE71" s="21"/>
      <c r="AF71" s="23"/>
      <c r="AG71" s="162"/>
      <c r="AH71" s="287"/>
      <c r="AI71" s="287"/>
      <c r="AJ71" s="21"/>
      <c r="AK71" s="23"/>
      <c r="AL71" s="572"/>
      <c r="AM71" s="560"/>
      <c r="AN71" s="20"/>
      <c r="AO71" s="21"/>
      <c r="AP71" s="23"/>
      <c r="AQ71" s="572"/>
      <c r="AR71" s="560"/>
      <c r="AS71" s="20"/>
      <c r="AT71" s="21"/>
      <c r="AU71" s="23"/>
      <c r="AV71" s="162"/>
      <c r="AW71" s="20"/>
      <c r="AX71" s="20"/>
      <c r="AY71" s="21"/>
      <c r="AZ71" s="23"/>
      <c r="BA71" s="572"/>
      <c r="BB71" s="560"/>
      <c r="BC71" s="20"/>
      <c r="BD71" s="21"/>
      <c r="BE71" s="603"/>
      <c r="BF71" s="572"/>
      <c r="BG71" s="560"/>
      <c r="BH71" s="20"/>
      <c r="BI71" s="21"/>
      <c r="BJ71" s="520"/>
      <c r="BK71" s="572"/>
      <c r="BL71" s="560"/>
      <c r="BM71" s="287"/>
      <c r="BN71" s="21"/>
      <c r="BO71" s="21"/>
      <c r="BP71" s="162"/>
      <c r="BQ71" s="287"/>
      <c r="BR71" s="21"/>
      <c r="BS71" s="20"/>
      <c r="BT71" s="614">
        <f t="shared" si="3"/>
        <v>0</v>
      </c>
      <c r="BU71" s="606">
        <v>0</v>
      </c>
      <c r="BV71" s="606">
        <f t="shared" si="2"/>
        <v>0</v>
      </c>
      <c r="BW71" s="147"/>
      <c r="BX71" s="123">
        <v>1</v>
      </c>
    </row>
    <row r="72" spans="1:76">
      <c r="A72" s="20">
        <v>66</v>
      </c>
      <c r="B72" s="14" t="s">
        <v>88</v>
      </c>
      <c r="C72" s="167"/>
      <c r="D72" s="508"/>
      <c r="E72" s="139"/>
      <c r="F72" s="3"/>
      <c r="G72" s="23"/>
      <c r="H72" s="169"/>
      <c r="I72" s="290"/>
      <c r="J72" s="7"/>
      <c r="K72" s="21"/>
      <c r="L72" s="520"/>
      <c r="M72" s="535"/>
      <c r="N72" s="292"/>
      <c r="O72" s="21"/>
      <c r="P72" s="21"/>
      <c r="Q72" s="23">
        <v>1</v>
      </c>
      <c r="R72" s="551"/>
      <c r="S72" s="547"/>
      <c r="T72" s="21"/>
      <c r="U72" s="21"/>
      <c r="V72" s="23">
        <v>2</v>
      </c>
      <c r="W72" s="572"/>
      <c r="X72" s="560"/>
      <c r="Y72" s="20"/>
      <c r="Z72" s="21"/>
      <c r="AA72" s="23"/>
      <c r="AB72" s="572"/>
      <c r="AC72" s="560"/>
      <c r="AD72" s="20"/>
      <c r="AE72" s="21"/>
      <c r="AF72" s="23"/>
      <c r="AG72" s="162"/>
      <c r="AH72" s="287"/>
      <c r="AI72" s="287"/>
      <c r="AJ72" s="21"/>
      <c r="AK72" s="23"/>
      <c r="AL72" s="572"/>
      <c r="AM72" s="560"/>
      <c r="AN72" s="20">
        <v>1</v>
      </c>
      <c r="AO72" s="21"/>
      <c r="AP72" s="23"/>
      <c r="AQ72" s="572"/>
      <c r="AR72" s="560"/>
      <c r="AS72" s="20"/>
      <c r="AT72" s="21"/>
      <c r="AU72" s="23"/>
      <c r="AV72" s="162"/>
      <c r="AW72" s="20"/>
      <c r="AX72" s="20"/>
      <c r="AY72" s="21"/>
      <c r="AZ72" s="23"/>
      <c r="BA72" s="572"/>
      <c r="BB72" s="560"/>
      <c r="BC72" s="20"/>
      <c r="BD72" s="21"/>
      <c r="BE72" s="603"/>
      <c r="BF72" s="572"/>
      <c r="BG72" s="560"/>
      <c r="BH72" s="20"/>
      <c r="BI72" s="21"/>
      <c r="BJ72" s="520"/>
      <c r="BK72" s="572"/>
      <c r="BL72" s="560"/>
      <c r="BM72" s="287"/>
      <c r="BN72" s="21"/>
      <c r="BO72" s="21"/>
      <c r="BP72" s="162"/>
      <c r="BQ72" s="287"/>
      <c r="BR72" s="21"/>
      <c r="BS72" s="20"/>
      <c r="BT72" s="614">
        <f t="shared" si="3"/>
        <v>0</v>
      </c>
      <c r="BU72" s="606">
        <v>0</v>
      </c>
      <c r="BV72" s="606">
        <f t="shared" si="2"/>
        <v>1</v>
      </c>
      <c r="BW72" s="147"/>
      <c r="BX72" s="123">
        <v>3</v>
      </c>
    </row>
    <row r="73" spans="1:76">
      <c r="A73" s="20">
        <v>67</v>
      </c>
      <c r="B73" s="14" t="s">
        <v>89</v>
      </c>
      <c r="C73" s="167"/>
      <c r="D73" s="508"/>
      <c r="E73" s="139"/>
      <c r="F73" s="3"/>
      <c r="G73" s="23"/>
      <c r="H73" s="169"/>
      <c r="I73" s="290"/>
      <c r="J73" s="7"/>
      <c r="K73" s="21"/>
      <c r="L73" s="520"/>
      <c r="M73" s="535"/>
      <c r="N73" s="292"/>
      <c r="O73" s="21"/>
      <c r="P73" s="21"/>
      <c r="Q73" s="23"/>
      <c r="R73" s="551"/>
      <c r="S73" s="547"/>
      <c r="T73" s="21"/>
      <c r="U73" s="21">
        <v>1</v>
      </c>
      <c r="V73" s="23"/>
      <c r="W73" s="572"/>
      <c r="X73" s="560"/>
      <c r="Y73" s="20"/>
      <c r="Z73" s="21"/>
      <c r="AA73" s="23"/>
      <c r="AB73" s="572"/>
      <c r="AC73" s="560"/>
      <c r="AD73" s="20"/>
      <c r="AE73" s="21"/>
      <c r="AF73" s="23"/>
      <c r="AG73" s="162"/>
      <c r="AH73" s="287"/>
      <c r="AI73" s="287"/>
      <c r="AJ73" s="21"/>
      <c r="AK73" s="23"/>
      <c r="AL73" s="572"/>
      <c r="AM73" s="560"/>
      <c r="AN73" s="20"/>
      <c r="AO73" s="21"/>
      <c r="AP73" s="23"/>
      <c r="AQ73" s="572"/>
      <c r="AR73" s="560"/>
      <c r="AS73" s="20"/>
      <c r="AT73" s="21"/>
      <c r="AU73" s="23"/>
      <c r="AV73" s="162">
        <v>1</v>
      </c>
      <c r="AW73" s="20"/>
      <c r="AX73" s="20"/>
      <c r="AY73" s="21"/>
      <c r="AZ73" s="23"/>
      <c r="BA73" s="572"/>
      <c r="BB73" s="560"/>
      <c r="BC73" s="20"/>
      <c r="BD73" s="21"/>
      <c r="BE73" s="603"/>
      <c r="BF73" s="572"/>
      <c r="BG73" s="560"/>
      <c r="BH73" s="20"/>
      <c r="BI73" s="21"/>
      <c r="BJ73" s="520"/>
      <c r="BK73" s="572"/>
      <c r="BL73" s="560"/>
      <c r="BM73" s="287"/>
      <c r="BN73" s="21"/>
      <c r="BO73" s="21"/>
      <c r="BP73" s="162"/>
      <c r="BQ73" s="287"/>
      <c r="BR73" s="21"/>
      <c r="BS73" s="20"/>
      <c r="BT73" s="614">
        <f t="shared" si="3"/>
        <v>1</v>
      </c>
      <c r="BU73" s="606">
        <v>0</v>
      </c>
      <c r="BV73" s="606">
        <f t="shared" si="2"/>
        <v>0</v>
      </c>
      <c r="BW73" s="147">
        <v>1</v>
      </c>
      <c r="BX73" s="123"/>
    </row>
    <row r="74" spans="1:76">
      <c r="A74" s="20">
        <v>68</v>
      </c>
      <c r="B74" s="14" t="s">
        <v>90</v>
      </c>
      <c r="C74" s="167"/>
      <c r="D74" s="508"/>
      <c r="E74" s="139"/>
      <c r="F74" s="3"/>
      <c r="G74" s="23"/>
      <c r="H74" s="169"/>
      <c r="I74" s="290"/>
      <c r="J74" s="7"/>
      <c r="K74" s="21"/>
      <c r="L74" s="520"/>
      <c r="M74" s="535"/>
      <c r="N74" s="292"/>
      <c r="O74" s="21">
        <v>1</v>
      </c>
      <c r="P74" s="21"/>
      <c r="Q74" s="23"/>
      <c r="R74" s="551"/>
      <c r="S74" s="547"/>
      <c r="T74" s="21">
        <v>1</v>
      </c>
      <c r="U74" s="21"/>
      <c r="V74" s="23">
        <v>2</v>
      </c>
      <c r="W74" s="572"/>
      <c r="X74" s="560"/>
      <c r="Y74" s="20"/>
      <c r="Z74" s="21"/>
      <c r="AA74" s="23"/>
      <c r="AB74" s="572"/>
      <c r="AC74" s="560"/>
      <c r="AD74" s="20"/>
      <c r="AE74" s="21"/>
      <c r="AF74" s="23"/>
      <c r="AG74" s="162"/>
      <c r="AH74" s="287"/>
      <c r="AI74" s="287"/>
      <c r="AJ74" s="21"/>
      <c r="AK74" s="23"/>
      <c r="AL74" s="572"/>
      <c r="AM74" s="560"/>
      <c r="AN74" s="20"/>
      <c r="AO74" s="21"/>
      <c r="AP74" s="23"/>
      <c r="AQ74" s="572"/>
      <c r="AR74" s="560"/>
      <c r="AS74" s="20"/>
      <c r="AT74" s="21"/>
      <c r="AU74" s="23">
        <v>1</v>
      </c>
      <c r="AV74" s="162"/>
      <c r="AW74" s="20"/>
      <c r="AX74" s="20"/>
      <c r="AY74" s="21"/>
      <c r="AZ74" s="23"/>
      <c r="BA74" s="572"/>
      <c r="BB74" s="560"/>
      <c r="BC74" s="20"/>
      <c r="BD74" s="21"/>
      <c r="BE74" s="603"/>
      <c r="BF74" s="572"/>
      <c r="BG74" s="560"/>
      <c r="BH74" s="20"/>
      <c r="BI74" s="21"/>
      <c r="BJ74" s="520"/>
      <c r="BK74" s="572"/>
      <c r="BL74" s="560"/>
      <c r="BM74" s="287"/>
      <c r="BN74" s="21"/>
      <c r="BO74" s="21"/>
      <c r="BP74" s="162"/>
      <c r="BQ74" s="287"/>
      <c r="BR74" s="21"/>
      <c r="BS74" s="20"/>
      <c r="BT74" s="614">
        <f t="shared" si="3"/>
        <v>0</v>
      </c>
      <c r="BU74" s="606">
        <v>0</v>
      </c>
      <c r="BV74" s="606">
        <f t="shared" si="2"/>
        <v>2</v>
      </c>
      <c r="BW74" s="147"/>
      <c r="BX74" s="123">
        <v>2</v>
      </c>
    </row>
    <row r="75" spans="1:76">
      <c r="A75" s="20">
        <v>69</v>
      </c>
      <c r="B75" s="14" t="s">
        <v>91</v>
      </c>
      <c r="C75" s="167"/>
      <c r="D75" s="508"/>
      <c r="E75" s="139"/>
      <c r="F75" s="3"/>
      <c r="G75" s="23"/>
      <c r="H75" s="169"/>
      <c r="I75" s="290"/>
      <c r="J75" s="7"/>
      <c r="K75" s="21"/>
      <c r="L75" s="520"/>
      <c r="M75" s="535"/>
      <c r="N75" s="292"/>
      <c r="O75" s="21"/>
      <c r="P75" s="21"/>
      <c r="Q75" s="23">
        <v>1</v>
      </c>
      <c r="R75" s="551">
        <v>1</v>
      </c>
      <c r="S75" s="547"/>
      <c r="T75" s="21"/>
      <c r="U75" s="21">
        <v>1</v>
      </c>
      <c r="V75" s="23">
        <v>5</v>
      </c>
      <c r="W75" s="572"/>
      <c r="X75" s="560"/>
      <c r="Y75" s="20"/>
      <c r="Z75" s="21"/>
      <c r="AA75" s="23"/>
      <c r="AB75" s="572"/>
      <c r="AC75" s="560"/>
      <c r="AD75" s="20"/>
      <c r="AE75" s="21"/>
      <c r="AF75" s="23"/>
      <c r="AG75" s="162"/>
      <c r="AH75" s="287"/>
      <c r="AI75" s="287"/>
      <c r="AJ75" s="21"/>
      <c r="AK75" s="23"/>
      <c r="AL75" s="572"/>
      <c r="AM75" s="560"/>
      <c r="AN75" s="20"/>
      <c r="AO75" s="21"/>
      <c r="AP75" s="23">
        <v>1</v>
      </c>
      <c r="AQ75" s="572"/>
      <c r="AR75" s="560"/>
      <c r="AS75" s="20"/>
      <c r="AT75" s="21"/>
      <c r="AU75" s="23"/>
      <c r="AV75" s="162"/>
      <c r="AW75" s="20">
        <v>2</v>
      </c>
      <c r="AX75" s="20"/>
      <c r="AY75" s="21">
        <v>1</v>
      </c>
      <c r="AZ75" s="23"/>
      <c r="BA75" s="572"/>
      <c r="BB75" s="560"/>
      <c r="BC75" s="20"/>
      <c r="BD75" s="21"/>
      <c r="BE75" s="603"/>
      <c r="BF75" s="572"/>
      <c r="BG75" s="560"/>
      <c r="BH75" s="20"/>
      <c r="BI75" s="21"/>
      <c r="BJ75" s="520"/>
      <c r="BK75" s="572"/>
      <c r="BL75" s="560"/>
      <c r="BM75" s="287"/>
      <c r="BN75" s="21"/>
      <c r="BO75" s="21"/>
      <c r="BP75" s="162"/>
      <c r="BQ75" s="287"/>
      <c r="BR75" s="21"/>
      <c r="BS75" s="20"/>
      <c r="BT75" s="614">
        <f t="shared" si="3"/>
        <v>1</v>
      </c>
      <c r="BU75" s="606">
        <v>2</v>
      </c>
      <c r="BV75" s="606">
        <f t="shared" si="2"/>
        <v>0</v>
      </c>
      <c r="BW75" s="147">
        <v>2</v>
      </c>
      <c r="BX75" s="123">
        <v>8</v>
      </c>
    </row>
    <row r="76" spans="1:76">
      <c r="A76" s="20">
        <v>70</v>
      </c>
      <c r="B76" s="14" t="s">
        <v>159</v>
      </c>
      <c r="C76" s="167"/>
      <c r="D76" s="508"/>
      <c r="E76" s="139"/>
      <c r="F76" s="3"/>
      <c r="G76" s="23"/>
      <c r="H76" s="169"/>
      <c r="I76" s="290"/>
      <c r="J76" s="7"/>
      <c r="K76" s="21"/>
      <c r="L76" s="520"/>
      <c r="M76" s="535"/>
      <c r="N76" s="292">
        <v>1</v>
      </c>
      <c r="O76" s="21"/>
      <c r="P76" s="21"/>
      <c r="Q76" s="23"/>
      <c r="R76" s="551"/>
      <c r="S76" s="547"/>
      <c r="T76" s="21"/>
      <c r="U76" s="21">
        <v>1</v>
      </c>
      <c r="V76" s="23"/>
      <c r="W76" s="572"/>
      <c r="X76" s="560"/>
      <c r="Y76" s="20"/>
      <c r="Z76" s="21"/>
      <c r="AA76" s="23"/>
      <c r="AB76" s="572"/>
      <c r="AC76" s="560"/>
      <c r="AD76" s="20"/>
      <c r="AE76" s="21"/>
      <c r="AF76" s="23"/>
      <c r="AG76" s="162"/>
      <c r="AH76" s="287"/>
      <c r="AI76" s="287"/>
      <c r="AJ76" s="21"/>
      <c r="AK76" s="23"/>
      <c r="AL76" s="572"/>
      <c r="AM76" s="560">
        <v>1</v>
      </c>
      <c r="AN76" s="20"/>
      <c r="AO76" s="21"/>
      <c r="AP76" s="23"/>
      <c r="AQ76" s="572"/>
      <c r="AR76" s="560"/>
      <c r="AS76" s="20"/>
      <c r="AT76" s="21">
        <v>1</v>
      </c>
      <c r="AU76" s="23"/>
      <c r="AV76" s="162"/>
      <c r="AW76" s="20"/>
      <c r="AX76" s="20"/>
      <c r="AY76" s="21">
        <v>2</v>
      </c>
      <c r="AZ76" s="23"/>
      <c r="BA76" s="572"/>
      <c r="BB76" s="560"/>
      <c r="BC76" s="20"/>
      <c r="BD76" s="21"/>
      <c r="BE76" s="603"/>
      <c r="BF76" s="572"/>
      <c r="BG76" s="560"/>
      <c r="BH76" s="20"/>
      <c r="BI76" s="21"/>
      <c r="BJ76" s="520"/>
      <c r="BK76" s="572"/>
      <c r="BL76" s="560"/>
      <c r="BM76" s="287"/>
      <c r="BN76" s="21"/>
      <c r="BO76" s="21"/>
      <c r="BP76" s="162"/>
      <c r="BQ76" s="287"/>
      <c r="BR76" s="21"/>
      <c r="BS76" s="20"/>
      <c r="BT76" s="614">
        <f t="shared" si="3"/>
        <v>0</v>
      </c>
      <c r="BU76" s="606">
        <v>2</v>
      </c>
      <c r="BV76" s="606">
        <f t="shared" si="2"/>
        <v>0</v>
      </c>
      <c r="BW76" s="147">
        <v>4</v>
      </c>
      <c r="BX76" s="123"/>
    </row>
    <row r="77" spans="1:76">
      <c r="A77" s="20">
        <v>71</v>
      </c>
      <c r="B77" s="14" t="s">
        <v>158</v>
      </c>
      <c r="C77" s="167"/>
      <c r="D77" s="508"/>
      <c r="E77" s="139"/>
      <c r="F77" s="3"/>
      <c r="G77" s="23"/>
      <c r="H77" s="169"/>
      <c r="I77" s="290"/>
      <c r="J77" s="7"/>
      <c r="K77" s="21"/>
      <c r="L77" s="520"/>
      <c r="M77" s="535"/>
      <c r="N77" s="292"/>
      <c r="O77" s="21">
        <v>2</v>
      </c>
      <c r="P77" s="21"/>
      <c r="Q77" s="23"/>
      <c r="R77" s="551"/>
      <c r="S77" s="547">
        <v>4</v>
      </c>
      <c r="T77" s="21"/>
      <c r="U77" s="21"/>
      <c r="V77" s="23"/>
      <c r="W77" s="572"/>
      <c r="X77" s="560"/>
      <c r="Y77" s="20"/>
      <c r="Z77" s="21"/>
      <c r="AA77" s="23"/>
      <c r="AB77" s="572"/>
      <c r="AC77" s="560"/>
      <c r="AD77" s="20"/>
      <c r="AE77" s="21"/>
      <c r="AF77" s="23"/>
      <c r="AG77" s="162"/>
      <c r="AH77" s="287"/>
      <c r="AI77" s="287"/>
      <c r="AJ77" s="21"/>
      <c r="AK77" s="23"/>
      <c r="AL77" s="572"/>
      <c r="AM77" s="560"/>
      <c r="AN77" s="20"/>
      <c r="AO77" s="21"/>
      <c r="AP77" s="23"/>
      <c r="AQ77" s="572"/>
      <c r="AR77" s="560"/>
      <c r="AS77" s="20"/>
      <c r="AT77" s="21"/>
      <c r="AU77" s="23"/>
      <c r="AV77" s="162"/>
      <c r="AW77" s="20"/>
      <c r="AX77" s="20"/>
      <c r="AY77" s="21"/>
      <c r="AZ77" s="23"/>
      <c r="BA77" s="572"/>
      <c r="BB77" s="560"/>
      <c r="BC77" s="20"/>
      <c r="BD77" s="21"/>
      <c r="BE77" s="603"/>
      <c r="BF77" s="572"/>
      <c r="BG77" s="560"/>
      <c r="BH77" s="20"/>
      <c r="BI77" s="21"/>
      <c r="BJ77" s="520"/>
      <c r="BK77" s="572"/>
      <c r="BL77" s="560"/>
      <c r="BM77" s="287"/>
      <c r="BN77" s="21"/>
      <c r="BO77" s="21"/>
      <c r="BP77" s="162"/>
      <c r="BQ77" s="287"/>
      <c r="BR77" s="21"/>
      <c r="BS77" s="20"/>
      <c r="BT77" s="614">
        <f t="shared" si="3"/>
        <v>0</v>
      </c>
      <c r="BU77" s="606">
        <v>4</v>
      </c>
      <c r="BV77" s="606">
        <f t="shared" si="2"/>
        <v>2</v>
      </c>
      <c r="BW77" s="147"/>
      <c r="BX77" s="123"/>
    </row>
    <row r="78" spans="1:76">
      <c r="A78" s="20">
        <v>72</v>
      </c>
      <c r="B78" s="14" t="s">
        <v>184</v>
      </c>
      <c r="C78" s="167"/>
      <c r="D78" s="622"/>
      <c r="E78" s="274"/>
      <c r="F78" s="271"/>
      <c r="G78" s="517"/>
      <c r="H78" s="169"/>
      <c r="I78" s="289"/>
      <c r="J78" s="506"/>
      <c r="K78" s="282"/>
      <c r="L78" s="522"/>
      <c r="M78" s="535"/>
      <c r="N78" s="291"/>
      <c r="O78" s="282"/>
      <c r="P78" s="282"/>
      <c r="Q78" s="517"/>
      <c r="R78" s="551">
        <v>4</v>
      </c>
      <c r="S78" s="546"/>
      <c r="T78" s="282"/>
      <c r="U78" s="282"/>
      <c r="V78" s="517"/>
      <c r="W78" s="572">
        <v>1</v>
      </c>
      <c r="X78" s="559"/>
      <c r="Y78" s="269"/>
      <c r="Z78" s="282"/>
      <c r="AA78" s="517"/>
      <c r="AB78" s="572"/>
      <c r="AC78" s="559"/>
      <c r="AD78" s="269"/>
      <c r="AE78" s="282"/>
      <c r="AF78" s="517"/>
      <c r="AG78" s="162"/>
      <c r="AH78" s="286"/>
      <c r="AI78" s="286"/>
      <c r="AJ78" s="282"/>
      <c r="AK78" s="517"/>
      <c r="AL78" s="572"/>
      <c r="AM78" s="559"/>
      <c r="AN78" s="269"/>
      <c r="AO78" s="282"/>
      <c r="AP78" s="517"/>
      <c r="AQ78" s="572">
        <v>1</v>
      </c>
      <c r="AR78" s="559"/>
      <c r="AS78" s="269"/>
      <c r="AT78" s="282"/>
      <c r="AU78" s="517"/>
      <c r="AV78" s="162"/>
      <c r="AW78" s="269"/>
      <c r="AX78" s="269"/>
      <c r="AY78" s="282"/>
      <c r="AZ78" s="517"/>
      <c r="BA78" s="572"/>
      <c r="BB78" s="559"/>
      <c r="BC78" s="269"/>
      <c r="BD78" s="282"/>
      <c r="BE78" s="604"/>
      <c r="BF78" s="572"/>
      <c r="BG78" s="559"/>
      <c r="BH78" s="269"/>
      <c r="BI78" s="282"/>
      <c r="BJ78" s="522"/>
      <c r="BK78" s="572"/>
      <c r="BL78" s="559"/>
      <c r="BM78" s="286"/>
      <c r="BN78" s="282"/>
      <c r="BO78" s="282"/>
      <c r="BP78" s="162"/>
      <c r="BQ78" s="286"/>
      <c r="BR78" s="282"/>
      <c r="BS78" s="269"/>
      <c r="BT78" s="614">
        <f t="shared" si="3"/>
        <v>6</v>
      </c>
      <c r="BU78" s="607"/>
      <c r="BV78" s="607"/>
      <c r="BW78" s="284"/>
      <c r="BX78" s="608"/>
    </row>
    <row r="79" spans="1:76">
      <c r="A79" s="20">
        <v>73</v>
      </c>
      <c r="B79" s="14" t="s">
        <v>92</v>
      </c>
      <c r="C79" s="167"/>
      <c r="D79" s="508"/>
      <c r="E79" s="139"/>
      <c r="F79" s="3"/>
      <c r="G79" s="23"/>
      <c r="H79" s="169"/>
      <c r="I79" s="290"/>
      <c r="J79" s="7"/>
      <c r="K79" s="21"/>
      <c r="L79" s="520"/>
      <c r="M79" s="535"/>
      <c r="N79" s="292">
        <v>1</v>
      </c>
      <c r="O79" s="21"/>
      <c r="P79" s="21"/>
      <c r="Q79" s="23"/>
      <c r="R79" s="551"/>
      <c r="S79" s="547">
        <v>1</v>
      </c>
      <c r="T79" s="21"/>
      <c r="U79" s="21">
        <v>1</v>
      </c>
      <c r="V79" s="23"/>
      <c r="W79" s="572"/>
      <c r="X79" s="560"/>
      <c r="Y79" s="20"/>
      <c r="Z79" s="21"/>
      <c r="AA79" s="23"/>
      <c r="AB79" s="572"/>
      <c r="AC79" s="560"/>
      <c r="AD79" s="20"/>
      <c r="AE79" s="21"/>
      <c r="AF79" s="23"/>
      <c r="AG79" s="162"/>
      <c r="AH79" s="287"/>
      <c r="AI79" s="287"/>
      <c r="AJ79" s="21"/>
      <c r="AK79" s="23"/>
      <c r="AL79" s="572"/>
      <c r="AM79" s="560"/>
      <c r="AN79" s="20"/>
      <c r="AO79" s="21"/>
      <c r="AP79" s="23"/>
      <c r="AQ79" s="572"/>
      <c r="AR79" s="560"/>
      <c r="AS79" s="20"/>
      <c r="AT79" s="21">
        <v>1</v>
      </c>
      <c r="AU79" s="23"/>
      <c r="AV79" s="162"/>
      <c r="AW79" s="20"/>
      <c r="AX79" s="20"/>
      <c r="AY79" s="21"/>
      <c r="AZ79" s="23"/>
      <c r="BA79" s="572"/>
      <c r="BB79" s="560"/>
      <c r="BC79" s="20"/>
      <c r="BD79" s="21"/>
      <c r="BE79" s="603"/>
      <c r="BF79" s="572"/>
      <c r="BG79" s="560"/>
      <c r="BH79" s="20"/>
      <c r="BI79" s="21"/>
      <c r="BJ79" s="520"/>
      <c r="BK79" s="572"/>
      <c r="BL79" s="560"/>
      <c r="BM79" s="287"/>
      <c r="BN79" s="21"/>
      <c r="BO79" s="21"/>
      <c r="BP79" s="162"/>
      <c r="BQ79" s="287"/>
      <c r="BR79" s="21"/>
      <c r="BS79" s="20"/>
      <c r="BT79" s="614">
        <f t="shared" si="3"/>
        <v>0</v>
      </c>
      <c r="BU79" s="606">
        <v>2</v>
      </c>
      <c r="BV79" s="606">
        <f t="shared" ref="BV79:BV85" si="4">SUM(E79,J79,O79,T79,Y79,AD79,AI79,AN79,AS79,AX79,BC79,BH79,BM79,BQ79)</f>
        <v>0</v>
      </c>
      <c r="BW79" s="147">
        <v>2</v>
      </c>
      <c r="BX79" s="123">
        <v>1</v>
      </c>
    </row>
    <row r="80" spans="1:76" s="280" customFormat="1" ht="16.5" customHeight="1">
      <c r="A80" s="269"/>
      <c r="B80" s="270" t="s">
        <v>119</v>
      </c>
      <c r="C80" s="281"/>
      <c r="D80" s="622"/>
      <c r="E80" s="274"/>
      <c r="F80" s="271"/>
      <c r="G80" s="517"/>
      <c r="H80" s="521"/>
      <c r="I80" s="289"/>
      <c r="J80" s="506"/>
      <c r="K80" s="282"/>
      <c r="L80" s="522"/>
      <c r="M80" s="536"/>
      <c r="N80" s="291"/>
      <c r="O80" s="282"/>
      <c r="P80" s="282"/>
      <c r="Q80" s="517"/>
      <c r="R80" s="552"/>
      <c r="S80" s="546"/>
      <c r="T80" s="282"/>
      <c r="U80" s="282"/>
      <c r="V80" s="517">
        <v>2</v>
      </c>
      <c r="W80" s="573"/>
      <c r="X80" s="559"/>
      <c r="Y80" s="269"/>
      <c r="Z80" s="282"/>
      <c r="AA80" s="517"/>
      <c r="AB80" s="573"/>
      <c r="AC80" s="559"/>
      <c r="AD80" s="269"/>
      <c r="AE80" s="282"/>
      <c r="AF80" s="517"/>
      <c r="AG80" s="283"/>
      <c r="AH80" s="286"/>
      <c r="AI80" s="286"/>
      <c r="AJ80" s="282"/>
      <c r="AK80" s="517"/>
      <c r="AL80" s="573"/>
      <c r="AM80" s="559"/>
      <c r="AN80" s="269"/>
      <c r="AO80" s="282"/>
      <c r="AP80" s="517"/>
      <c r="AQ80" s="573"/>
      <c r="AR80" s="559"/>
      <c r="AS80" s="269"/>
      <c r="AT80" s="282"/>
      <c r="AU80" s="517"/>
      <c r="AV80" s="283"/>
      <c r="AW80" s="269"/>
      <c r="AX80" s="269"/>
      <c r="AY80" s="282"/>
      <c r="AZ80" s="517"/>
      <c r="BA80" s="573"/>
      <c r="BB80" s="559"/>
      <c r="BC80" s="269"/>
      <c r="BD80" s="282"/>
      <c r="BE80" s="604"/>
      <c r="BF80" s="573"/>
      <c r="BG80" s="559"/>
      <c r="BH80" s="269"/>
      <c r="BI80" s="282"/>
      <c r="BJ80" s="522"/>
      <c r="BK80" s="573"/>
      <c r="BL80" s="559"/>
      <c r="BM80" s="286"/>
      <c r="BN80" s="282"/>
      <c r="BO80" s="282"/>
      <c r="BP80" s="283"/>
      <c r="BQ80" s="286"/>
      <c r="BR80" s="282"/>
      <c r="BS80" s="269"/>
      <c r="BT80" s="623"/>
      <c r="BU80" s="607"/>
      <c r="BV80" s="607">
        <f t="shared" si="4"/>
        <v>0</v>
      </c>
      <c r="BW80" s="284"/>
      <c r="BX80" s="608">
        <v>2</v>
      </c>
    </row>
    <row r="81" spans="1:76" ht="46.5" customHeight="1">
      <c r="A81" s="20">
        <v>74</v>
      </c>
      <c r="B81" s="14" t="s">
        <v>169</v>
      </c>
      <c r="C81" s="167"/>
      <c r="D81" s="508"/>
      <c r="E81" s="139"/>
      <c r="F81" s="3"/>
      <c r="G81" s="23"/>
      <c r="H81" s="169"/>
      <c r="I81" s="290"/>
      <c r="J81" s="7"/>
      <c r="K81" s="21"/>
      <c r="L81" s="520"/>
      <c r="M81" s="535"/>
      <c r="N81" s="292"/>
      <c r="O81" s="21"/>
      <c r="P81" s="21"/>
      <c r="Q81" s="23"/>
      <c r="R81" s="551"/>
      <c r="S81" s="547"/>
      <c r="T81" s="21"/>
      <c r="U81" s="21"/>
      <c r="V81" s="23"/>
      <c r="W81" s="572"/>
      <c r="X81" s="560"/>
      <c r="Y81" s="20"/>
      <c r="Z81" s="21"/>
      <c r="AA81" s="23"/>
      <c r="AB81" s="572"/>
      <c r="AC81" s="560"/>
      <c r="AD81" s="20"/>
      <c r="AE81" s="21"/>
      <c r="AF81" s="23"/>
      <c r="AG81" s="162"/>
      <c r="AH81" s="287"/>
      <c r="AI81" s="287"/>
      <c r="AJ81" s="21"/>
      <c r="AK81" s="23"/>
      <c r="AL81" s="572"/>
      <c r="AM81" s="560"/>
      <c r="AN81" s="20"/>
      <c r="AO81" s="21"/>
      <c r="AP81" s="23"/>
      <c r="AQ81" s="572"/>
      <c r="AR81" s="560"/>
      <c r="AS81" s="20"/>
      <c r="AT81" s="21"/>
      <c r="AU81" s="23"/>
      <c r="AV81" s="162"/>
      <c r="AW81" s="20"/>
      <c r="AX81" s="20"/>
      <c r="AY81" s="21"/>
      <c r="AZ81" s="23"/>
      <c r="BA81" s="572"/>
      <c r="BB81" s="560"/>
      <c r="BC81" s="20"/>
      <c r="BD81" s="21"/>
      <c r="BE81" s="603"/>
      <c r="BF81" s="572"/>
      <c r="BG81" s="560"/>
      <c r="BH81" s="20"/>
      <c r="BI81" s="21"/>
      <c r="BJ81" s="520"/>
      <c r="BK81" s="572"/>
      <c r="BL81" s="560"/>
      <c r="BM81" s="287"/>
      <c r="BN81" s="21"/>
      <c r="BO81" s="21"/>
      <c r="BP81" s="162"/>
      <c r="BQ81" s="287"/>
      <c r="BR81" s="21"/>
      <c r="BS81" s="20"/>
      <c r="BT81" s="614">
        <f t="shared" si="3"/>
        <v>0</v>
      </c>
      <c r="BU81" s="606">
        <v>0</v>
      </c>
      <c r="BV81" s="606">
        <f t="shared" si="4"/>
        <v>0</v>
      </c>
      <c r="BW81" s="147"/>
      <c r="BX81" s="123"/>
    </row>
    <row r="82" spans="1:76">
      <c r="A82" s="20">
        <v>75</v>
      </c>
      <c r="B82" s="14" t="s">
        <v>120</v>
      </c>
      <c r="C82" s="167"/>
      <c r="D82" s="508"/>
      <c r="E82" s="139"/>
      <c r="F82" s="3"/>
      <c r="G82" s="23"/>
      <c r="H82" s="169"/>
      <c r="I82" s="290"/>
      <c r="J82" s="7"/>
      <c r="K82" s="21"/>
      <c r="L82" s="520"/>
      <c r="M82" s="535"/>
      <c r="N82" s="292">
        <v>1</v>
      </c>
      <c r="O82" s="21"/>
      <c r="P82" s="21"/>
      <c r="Q82" s="23"/>
      <c r="R82" s="551"/>
      <c r="S82" s="547"/>
      <c r="T82" s="21"/>
      <c r="U82" s="21"/>
      <c r="V82" s="23"/>
      <c r="W82" s="572"/>
      <c r="X82" s="560"/>
      <c r="Y82" s="20"/>
      <c r="Z82" s="21"/>
      <c r="AA82" s="23"/>
      <c r="AB82" s="572"/>
      <c r="AC82" s="560"/>
      <c r="AD82" s="20"/>
      <c r="AE82" s="21"/>
      <c r="AF82" s="23"/>
      <c r="AG82" s="162"/>
      <c r="AH82" s="287"/>
      <c r="AI82" s="287"/>
      <c r="AJ82" s="21"/>
      <c r="AK82" s="23"/>
      <c r="AL82" s="572"/>
      <c r="AM82" s="560"/>
      <c r="AN82" s="20">
        <v>1</v>
      </c>
      <c r="AO82" s="21">
        <v>1</v>
      </c>
      <c r="AP82" s="23"/>
      <c r="AQ82" s="572"/>
      <c r="AR82" s="560"/>
      <c r="AS82" s="20">
        <v>1</v>
      </c>
      <c r="AT82" s="21"/>
      <c r="AU82" s="23"/>
      <c r="AV82" s="162"/>
      <c r="AW82" s="20"/>
      <c r="AX82" s="20"/>
      <c r="AY82" s="21"/>
      <c r="AZ82" s="23"/>
      <c r="BA82" s="572"/>
      <c r="BB82" s="560"/>
      <c r="BC82" s="20"/>
      <c r="BD82" s="21"/>
      <c r="BE82" s="603"/>
      <c r="BF82" s="572"/>
      <c r="BG82" s="560"/>
      <c r="BH82" s="20"/>
      <c r="BI82" s="21"/>
      <c r="BJ82" s="520"/>
      <c r="BK82" s="572"/>
      <c r="BL82" s="560"/>
      <c r="BM82" s="287"/>
      <c r="BN82" s="21"/>
      <c r="BO82" s="21"/>
      <c r="BP82" s="162"/>
      <c r="BQ82" s="287"/>
      <c r="BR82" s="21"/>
      <c r="BS82" s="20"/>
      <c r="BT82" s="614">
        <f t="shared" si="3"/>
        <v>0</v>
      </c>
      <c r="BU82" s="606">
        <v>1</v>
      </c>
      <c r="BV82" s="606">
        <f t="shared" si="4"/>
        <v>2</v>
      </c>
      <c r="BW82" s="147">
        <v>1</v>
      </c>
      <c r="BX82" s="123"/>
    </row>
    <row r="83" spans="1:76">
      <c r="A83" s="20">
        <v>76</v>
      </c>
      <c r="B83" s="14" t="s">
        <v>114</v>
      </c>
      <c r="C83" s="167"/>
      <c r="D83" s="508"/>
      <c r="E83" s="139"/>
      <c r="F83" s="3"/>
      <c r="G83" s="23"/>
      <c r="H83" s="169"/>
      <c r="I83" s="290"/>
      <c r="J83" s="7"/>
      <c r="K83" s="21"/>
      <c r="L83" s="520"/>
      <c r="M83" s="535"/>
      <c r="N83" s="292"/>
      <c r="O83" s="21"/>
      <c r="P83" s="21"/>
      <c r="Q83" s="23"/>
      <c r="R83" s="551"/>
      <c r="S83" s="547"/>
      <c r="T83" s="21"/>
      <c r="U83" s="21"/>
      <c r="V83" s="23"/>
      <c r="W83" s="572"/>
      <c r="X83" s="560"/>
      <c r="Y83" s="20"/>
      <c r="Z83" s="21"/>
      <c r="AA83" s="23"/>
      <c r="AB83" s="572"/>
      <c r="AC83" s="560"/>
      <c r="AD83" s="20"/>
      <c r="AE83" s="21"/>
      <c r="AF83" s="23"/>
      <c r="AG83" s="162"/>
      <c r="AH83" s="287"/>
      <c r="AI83" s="287"/>
      <c r="AJ83" s="21"/>
      <c r="AK83" s="23"/>
      <c r="AL83" s="572"/>
      <c r="AM83" s="560"/>
      <c r="AN83" s="20"/>
      <c r="AO83" s="21"/>
      <c r="AP83" s="23"/>
      <c r="AQ83" s="572"/>
      <c r="AR83" s="560"/>
      <c r="AS83" s="20"/>
      <c r="AT83" s="21"/>
      <c r="AU83" s="23"/>
      <c r="AV83" s="162"/>
      <c r="AW83" s="20"/>
      <c r="AX83" s="20">
        <v>1</v>
      </c>
      <c r="AY83" s="21"/>
      <c r="AZ83" s="23"/>
      <c r="BA83" s="572"/>
      <c r="BB83" s="560"/>
      <c r="BC83" s="20"/>
      <c r="BD83" s="21"/>
      <c r="BE83" s="603"/>
      <c r="BF83" s="572"/>
      <c r="BG83" s="560"/>
      <c r="BH83" s="20"/>
      <c r="BI83" s="21"/>
      <c r="BJ83" s="520"/>
      <c r="BK83" s="572"/>
      <c r="BL83" s="560"/>
      <c r="BM83" s="287"/>
      <c r="BN83" s="21"/>
      <c r="BO83" s="21"/>
      <c r="BP83" s="162"/>
      <c r="BQ83" s="287"/>
      <c r="BR83" s="21"/>
      <c r="BS83" s="20"/>
      <c r="BT83" s="614">
        <f t="shared" si="3"/>
        <v>0</v>
      </c>
      <c r="BU83" s="606">
        <v>0</v>
      </c>
      <c r="BV83" s="606">
        <f t="shared" si="4"/>
        <v>1</v>
      </c>
      <c r="BW83" s="147"/>
      <c r="BX83" s="123"/>
    </row>
    <row r="84" spans="1:76">
      <c r="A84" s="20">
        <v>77</v>
      </c>
      <c r="B84" s="14" t="s">
        <v>112</v>
      </c>
      <c r="C84" s="167"/>
      <c r="D84" s="508"/>
      <c r="E84" s="139"/>
      <c r="F84" s="3"/>
      <c r="G84" s="23"/>
      <c r="H84" s="169"/>
      <c r="I84" s="290"/>
      <c r="J84" s="7"/>
      <c r="K84" s="21"/>
      <c r="L84" s="520"/>
      <c r="M84" s="535"/>
      <c r="N84" s="292"/>
      <c r="O84" s="21"/>
      <c r="P84" s="21"/>
      <c r="Q84" s="23"/>
      <c r="R84" s="551"/>
      <c r="S84" s="547"/>
      <c r="T84" s="21">
        <v>1</v>
      </c>
      <c r="U84" s="21"/>
      <c r="V84" s="23"/>
      <c r="W84" s="572"/>
      <c r="X84" s="560"/>
      <c r="Y84" s="20"/>
      <c r="Z84" s="21"/>
      <c r="AA84" s="23"/>
      <c r="AB84" s="572"/>
      <c r="AC84" s="560"/>
      <c r="AD84" s="20"/>
      <c r="AE84" s="21"/>
      <c r="AF84" s="23"/>
      <c r="AG84" s="162"/>
      <c r="AH84" s="287"/>
      <c r="AI84" s="287"/>
      <c r="AJ84" s="21"/>
      <c r="AK84" s="23"/>
      <c r="AL84" s="572"/>
      <c r="AM84" s="560"/>
      <c r="AN84" s="20"/>
      <c r="AO84" s="21"/>
      <c r="AP84" s="23"/>
      <c r="AQ84" s="572"/>
      <c r="AR84" s="560"/>
      <c r="AS84" s="20"/>
      <c r="AT84" s="21"/>
      <c r="AU84" s="23">
        <v>1</v>
      </c>
      <c r="AV84" s="162"/>
      <c r="AW84" s="20"/>
      <c r="AX84" s="20"/>
      <c r="AY84" s="21"/>
      <c r="AZ84" s="23">
        <v>1</v>
      </c>
      <c r="BA84" s="572"/>
      <c r="BB84" s="560"/>
      <c r="BC84" s="20"/>
      <c r="BD84" s="21"/>
      <c r="BE84" s="603"/>
      <c r="BF84" s="572"/>
      <c r="BG84" s="560"/>
      <c r="BH84" s="20"/>
      <c r="BI84" s="21"/>
      <c r="BJ84" s="520"/>
      <c r="BK84" s="572"/>
      <c r="BL84" s="560"/>
      <c r="BM84" s="287"/>
      <c r="BN84" s="21"/>
      <c r="BO84" s="21"/>
      <c r="BP84" s="162"/>
      <c r="BQ84" s="287"/>
      <c r="BR84" s="21"/>
      <c r="BS84" s="20"/>
      <c r="BT84" s="614">
        <f t="shared" si="3"/>
        <v>0</v>
      </c>
      <c r="BU84" s="606">
        <v>0</v>
      </c>
      <c r="BV84" s="606">
        <f t="shared" si="4"/>
        <v>1</v>
      </c>
      <c r="BW84" s="147"/>
      <c r="BX84" s="123"/>
    </row>
    <row r="85" spans="1:76" ht="15.75" thickBot="1">
      <c r="A85" s="20">
        <v>78</v>
      </c>
      <c r="B85" s="14" t="s">
        <v>121</v>
      </c>
      <c r="C85" s="167"/>
      <c r="D85" s="510"/>
      <c r="E85" s="511"/>
      <c r="F85" s="194"/>
      <c r="G85" s="518"/>
      <c r="H85" s="169"/>
      <c r="I85" s="514"/>
      <c r="J85" s="515"/>
      <c r="K85" s="516"/>
      <c r="L85" s="12"/>
      <c r="M85" s="535"/>
      <c r="N85" s="539"/>
      <c r="O85" s="516"/>
      <c r="P85" s="516"/>
      <c r="Q85" s="518"/>
      <c r="R85" s="557">
        <v>1</v>
      </c>
      <c r="S85" s="553"/>
      <c r="T85" s="554"/>
      <c r="U85" s="554"/>
      <c r="V85" s="566"/>
      <c r="W85" s="575"/>
      <c r="X85" s="576"/>
      <c r="Y85" s="555"/>
      <c r="Z85" s="554"/>
      <c r="AA85" s="566"/>
      <c r="AB85" s="575"/>
      <c r="AC85" s="576"/>
      <c r="AD85" s="555"/>
      <c r="AE85" s="554"/>
      <c r="AF85" s="566"/>
      <c r="AG85" s="584"/>
      <c r="AH85" s="585"/>
      <c r="AI85" s="585"/>
      <c r="AJ85" s="554"/>
      <c r="AK85" s="566"/>
      <c r="AL85" s="575"/>
      <c r="AM85" s="576"/>
      <c r="AN85" s="555"/>
      <c r="AO85" s="554"/>
      <c r="AP85" s="566"/>
      <c r="AQ85" s="575"/>
      <c r="AR85" s="576"/>
      <c r="AS85" s="555"/>
      <c r="AT85" s="554"/>
      <c r="AU85" s="566"/>
      <c r="AV85" s="596"/>
      <c r="AW85" s="597">
        <v>1</v>
      </c>
      <c r="AX85" s="597"/>
      <c r="AY85" s="516"/>
      <c r="AZ85" s="518"/>
      <c r="BA85" s="600"/>
      <c r="BB85" s="599"/>
      <c r="BC85" s="597"/>
      <c r="BD85" s="516"/>
      <c r="BE85" s="605"/>
      <c r="BF85" s="572"/>
      <c r="BG85" s="560"/>
      <c r="BH85" s="20"/>
      <c r="BI85" s="21"/>
      <c r="BJ85" s="520"/>
      <c r="BK85" s="572"/>
      <c r="BL85" s="560"/>
      <c r="BM85" s="287"/>
      <c r="BN85" s="21"/>
      <c r="BO85" s="21"/>
      <c r="BP85" s="162"/>
      <c r="BQ85" s="287"/>
      <c r="BR85" s="21"/>
      <c r="BS85" s="20"/>
      <c r="BT85" s="614">
        <f t="shared" si="3"/>
        <v>1</v>
      </c>
      <c r="BU85" s="609">
        <v>1</v>
      </c>
      <c r="BV85" s="609">
        <f t="shared" si="4"/>
        <v>0</v>
      </c>
      <c r="BW85" s="610"/>
      <c r="BX85" s="124"/>
    </row>
    <row r="86" spans="1:76" ht="15.75" thickBot="1">
      <c r="A86" s="2"/>
      <c r="B86" s="23"/>
      <c r="C86" s="296">
        <f t="shared" ref="C86" si="5">SUM(C4:C85)</f>
        <v>0</v>
      </c>
      <c r="D86" s="485">
        <f>SUM(D4:D85)</f>
        <v>0</v>
      </c>
      <c r="E86" s="485">
        <f>SUM(E4:E85)</f>
        <v>0</v>
      </c>
      <c r="F86" s="400">
        <f>SUM(F4:F85)</f>
        <v>0</v>
      </c>
      <c r="G86" s="512">
        <f>SUM(G4:G85)</f>
        <v>0</v>
      </c>
      <c r="H86" s="163">
        <f t="shared" ref="H86" si="6">SUM(H4:H85)</f>
        <v>0</v>
      </c>
      <c r="I86" s="485">
        <f>SUM(I4:I85)</f>
        <v>1</v>
      </c>
      <c r="J86" s="485">
        <f>SUM(J4:J85)</f>
        <v>1</v>
      </c>
      <c r="K86" s="400">
        <f>SUM(K4:K85)</f>
        <v>0</v>
      </c>
      <c r="L86" s="507">
        <f>SUM(L4:L85)</f>
        <v>0</v>
      </c>
      <c r="M86" s="519">
        <f t="shared" ref="M86" si="7">SUM(M4:M85)</f>
        <v>0</v>
      </c>
      <c r="N86" s="485">
        <f>SUM(N4:N85)</f>
        <v>14</v>
      </c>
      <c r="O86" s="485">
        <f>SUM(O4:O85)</f>
        <v>26</v>
      </c>
      <c r="P86" s="400">
        <f>SUM(P4:P85)</f>
        <v>7</v>
      </c>
      <c r="Q86" s="512">
        <f>SUM(Q4:Q85)</f>
        <v>20</v>
      </c>
      <c r="R86" s="558">
        <f t="shared" ref="R86" si="8">SUM(R4:R85)</f>
        <v>43</v>
      </c>
      <c r="S86" s="448">
        <f>SUM(S4:S85)</f>
        <v>47</v>
      </c>
      <c r="T86" s="246">
        <f>SUM(T4:T85)</f>
        <v>22</v>
      </c>
      <c r="U86" s="395">
        <f>SUM(U4:U85)</f>
        <v>34</v>
      </c>
      <c r="V86" s="567">
        <f>SUM(V4:V85)</f>
        <v>51</v>
      </c>
      <c r="W86" s="577">
        <f t="shared" ref="W86" si="9">SUM(W4:W85)</f>
        <v>3</v>
      </c>
      <c r="X86" s="578">
        <f>SUM(X4:X85)</f>
        <v>0</v>
      </c>
      <c r="Y86" s="246">
        <f>SUM(Y4:Y85)</f>
        <v>3</v>
      </c>
      <c r="Z86" s="395">
        <f>SUM(Z4:Z85)</f>
        <v>2</v>
      </c>
      <c r="AA86" s="567">
        <f>SUM(AA4:AA85)</f>
        <v>7</v>
      </c>
      <c r="AB86" s="577">
        <f>SUM(AB4:AB85)</f>
        <v>0</v>
      </c>
      <c r="AC86" s="578">
        <f t="shared" ref="AC86:AD86" si="10">SUM(AC4:AC85)</f>
        <v>0</v>
      </c>
      <c r="AD86" s="246">
        <f t="shared" si="10"/>
        <v>3</v>
      </c>
      <c r="AE86" s="395">
        <f>SUM(AE4:AE85)</f>
        <v>0</v>
      </c>
      <c r="AF86" s="567">
        <f>SUM(AF4:AF85)</f>
        <v>0</v>
      </c>
      <c r="AG86" s="586">
        <f t="shared" ref="AG86" si="11">SUM(AG4:AG85)</f>
        <v>0</v>
      </c>
      <c r="AH86" s="587">
        <f>SUM(AH4:AH85)</f>
        <v>0</v>
      </c>
      <c r="AI86" s="588">
        <f>SUM(AI4:AI85)</f>
        <v>0</v>
      </c>
      <c r="AJ86" s="395">
        <f>SUM(AJ4:AJ85)</f>
        <v>0</v>
      </c>
      <c r="AK86" s="567">
        <f>SUM(AK4:AK85)</f>
        <v>1</v>
      </c>
      <c r="AL86" s="577">
        <f t="shared" ref="AL86" si="12">SUM(AL4:AL85)</f>
        <v>0</v>
      </c>
      <c r="AM86" s="578">
        <f>SUM(AM4:AM85)</f>
        <v>2</v>
      </c>
      <c r="AN86" s="246">
        <f>SUM(AN4:AN85)</f>
        <v>8</v>
      </c>
      <c r="AO86" s="395">
        <f>SUM(AO4:AO85)</f>
        <v>15</v>
      </c>
      <c r="AP86" s="567">
        <f>SUM(AP4:AP85)</f>
        <v>5</v>
      </c>
      <c r="AQ86" s="577">
        <f t="shared" ref="AQ86" si="13">SUM(AQ4:AQ85)</f>
        <v>5</v>
      </c>
      <c r="AR86" s="578">
        <f>SUM(AR4:AR85)</f>
        <v>4</v>
      </c>
      <c r="AS86" s="396">
        <f>SUM(AS4:AS85)</f>
        <v>11</v>
      </c>
      <c r="AT86" s="395">
        <f>SUM(AT4:AT85)</f>
        <v>19</v>
      </c>
      <c r="AU86" s="567">
        <f>SUM(AU4:AU85)</f>
        <v>12</v>
      </c>
      <c r="AV86" s="593">
        <f t="shared" ref="AV86:BS86" si="14">SUM(AV4:AV85)</f>
        <v>5</v>
      </c>
      <c r="AW86" s="594">
        <f t="shared" si="14"/>
        <v>15</v>
      </c>
      <c r="AX86" s="595">
        <f t="shared" si="14"/>
        <v>26</v>
      </c>
      <c r="AY86" s="400">
        <f t="shared" si="14"/>
        <v>15</v>
      </c>
      <c r="AZ86" s="400">
        <f t="shared" si="14"/>
        <v>4</v>
      </c>
      <c r="BA86" s="601">
        <f t="shared" si="14"/>
        <v>6</v>
      </c>
      <c r="BB86" s="594">
        <f t="shared" si="14"/>
        <v>6</v>
      </c>
      <c r="BC86" s="598">
        <f t="shared" si="14"/>
        <v>5</v>
      </c>
      <c r="BD86" s="400">
        <f t="shared" si="14"/>
        <v>2</v>
      </c>
      <c r="BE86" s="512">
        <f t="shared" si="14"/>
        <v>0</v>
      </c>
      <c r="BF86" s="574">
        <f t="shared" si="14"/>
        <v>4</v>
      </c>
      <c r="BG86" s="561">
        <f t="shared" si="14"/>
        <v>1</v>
      </c>
      <c r="BH86" s="171">
        <f t="shared" si="14"/>
        <v>2</v>
      </c>
      <c r="BI86" s="11">
        <f t="shared" si="14"/>
        <v>0</v>
      </c>
      <c r="BJ86" s="12">
        <f t="shared" si="14"/>
        <v>2</v>
      </c>
      <c r="BK86" s="574">
        <f t="shared" si="14"/>
        <v>0</v>
      </c>
      <c r="BL86" s="561">
        <f t="shared" si="14"/>
        <v>0</v>
      </c>
      <c r="BM86" s="295">
        <f t="shared" si="14"/>
        <v>0</v>
      </c>
      <c r="BN86" s="11">
        <f t="shared" si="14"/>
        <v>0</v>
      </c>
      <c r="BO86" s="11">
        <f t="shared" si="14"/>
        <v>0</v>
      </c>
      <c r="BP86" s="163">
        <f t="shared" si="14"/>
        <v>0</v>
      </c>
      <c r="BQ86" s="295">
        <f t="shared" si="14"/>
        <v>0</v>
      </c>
      <c r="BR86" s="11">
        <f t="shared" si="14"/>
        <v>0</v>
      </c>
      <c r="BS86" s="11">
        <f t="shared" si="14"/>
        <v>0</v>
      </c>
      <c r="BT86" s="614">
        <f t="shared" si="3"/>
        <v>66</v>
      </c>
      <c r="BU86" s="611">
        <v>103</v>
      </c>
      <c r="BV86" s="448">
        <f>SUM(BV4:BV85)</f>
        <v>107</v>
      </c>
      <c r="BW86" s="612">
        <v>99</v>
      </c>
      <c r="BX86" s="613">
        <v>123</v>
      </c>
    </row>
    <row r="87" spans="1:76" ht="15.75" thickBot="1">
      <c r="S87" s="166" t="s">
        <v>199</v>
      </c>
      <c r="AQ87" s="590"/>
      <c r="AR87" s="591"/>
      <c r="AS87" s="592"/>
      <c r="AT87" s="556"/>
      <c r="AU87" s="556"/>
      <c r="AV87" s="211"/>
    </row>
  </sheetData>
  <mergeCells count="16">
    <mergeCell ref="BF2:BJ2"/>
    <mergeCell ref="BK2:BO2"/>
    <mergeCell ref="BP2:BS2"/>
    <mergeCell ref="BT2:BX2"/>
    <mergeCell ref="A1:AM1"/>
    <mergeCell ref="C2:G2"/>
    <mergeCell ref="H2:L2"/>
    <mergeCell ref="M2:Q2"/>
    <mergeCell ref="R2:V2"/>
    <mergeCell ref="W2:AA2"/>
    <mergeCell ref="AB2:AF2"/>
    <mergeCell ref="AG2:AK2"/>
    <mergeCell ref="AL2:AP2"/>
    <mergeCell ref="AQ2:AU2"/>
    <mergeCell ref="AV2:AZ2"/>
    <mergeCell ref="BA2:B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K20"/>
  <sheetViews>
    <sheetView workbookViewId="0">
      <selection activeCell="F10" sqref="F10"/>
    </sheetView>
  </sheetViews>
  <sheetFormatPr defaultRowHeight="15"/>
  <cols>
    <col min="1" max="1" width="24.85546875" style="1" customWidth="1"/>
    <col min="2" max="2" width="20.7109375" style="1" customWidth="1"/>
    <col min="3" max="3" width="10.5703125" style="179" customWidth="1"/>
    <col min="4" max="4" width="10.5703125" style="158" customWidth="1"/>
    <col min="5" max="5" width="9.140625" style="179"/>
    <col min="6" max="6" width="9.140625" style="158"/>
    <col min="7" max="7" width="9.140625" style="179"/>
    <col min="8" max="8" width="9.140625" style="158"/>
    <col min="9" max="9" width="11.85546875" style="34" customWidth="1"/>
    <col min="10" max="10" width="13.42578125" style="1" customWidth="1"/>
    <col min="11" max="11" width="12.5703125" style="174" customWidth="1"/>
    <col min="12" max="16384" width="9.140625" style="1"/>
  </cols>
  <sheetData>
    <row r="1" spans="1:11" ht="19.5" thickBot="1">
      <c r="A1" s="871" t="s">
        <v>186</v>
      </c>
      <c r="B1" s="872"/>
      <c r="C1" s="872"/>
      <c r="D1" s="872"/>
      <c r="E1" s="872"/>
      <c r="F1" s="872"/>
      <c r="G1" s="872"/>
      <c r="H1" s="872"/>
      <c r="I1" s="872"/>
      <c r="J1" s="872"/>
      <c r="K1" s="873"/>
    </row>
    <row r="2" spans="1:11" ht="18.75" customHeight="1" thickBot="1">
      <c r="A2" s="874" t="s">
        <v>0</v>
      </c>
      <c r="B2" s="877" t="s">
        <v>130</v>
      </c>
      <c r="C2" s="886" t="s">
        <v>122</v>
      </c>
      <c r="D2" s="887"/>
      <c r="E2" s="887"/>
      <c r="F2" s="887"/>
      <c r="G2" s="887"/>
      <c r="H2" s="887"/>
      <c r="I2" s="887"/>
      <c r="J2" s="887"/>
      <c r="K2" s="888"/>
    </row>
    <row r="3" spans="1:11" ht="18.75" customHeight="1">
      <c r="A3" s="875"/>
      <c r="B3" s="878"/>
      <c r="C3" s="880" t="s">
        <v>123</v>
      </c>
      <c r="D3" s="881"/>
      <c r="E3" s="880" t="s">
        <v>124</v>
      </c>
      <c r="F3" s="881"/>
      <c r="G3" s="880" t="s">
        <v>125</v>
      </c>
      <c r="H3" s="881"/>
      <c r="I3" s="881"/>
      <c r="J3" s="881"/>
      <c r="K3" s="884"/>
    </row>
    <row r="4" spans="1:11" ht="24.75" customHeight="1" thickBot="1">
      <c r="A4" s="875"/>
      <c r="B4" s="878"/>
      <c r="C4" s="882"/>
      <c r="D4" s="883"/>
      <c r="E4" s="882"/>
      <c r="F4" s="883"/>
      <c r="G4" s="882" t="s">
        <v>126</v>
      </c>
      <c r="H4" s="883"/>
      <c r="I4" s="883"/>
      <c r="J4" s="883"/>
      <c r="K4" s="885"/>
    </row>
    <row r="5" spans="1:11" ht="63.75" thickBot="1">
      <c r="A5" s="876"/>
      <c r="B5" s="879"/>
      <c r="C5" s="640">
        <v>2024</v>
      </c>
      <c r="D5" s="641">
        <v>2023</v>
      </c>
      <c r="E5" s="635">
        <v>2024</v>
      </c>
      <c r="F5" s="642">
        <v>2023</v>
      </c>
      <c r="G5" s="635">
        <v>2024</v>
      </c>
      <c r="H5" s="628">
        <v>2023</v>
      </c>
      <c r="I5" s="175" t="s">
        <v>187</v>
      </c>
      <c r="J5" s="176" t="s">
        <v>180</v>
      </c>
      <c r="K5" s="177" t="s">
        <v>127</v>
      </c>
    </row>
    <row r="6" spans="1:11" ht="18.75">
      <c r="A6" s="746" t="s">
        <v>1</v>
      </c>
      <c r="B6" s="180">
        <v>1791</v>
      </c>
      <c r="C6" s="633">
        <v>458</v>
      </c>
      <c r="D6" s="639">
        <v>551</v>
      </c>
      <c r="E6" s="336">
        <v>217</v>
      </c>
      <c r="F6" s="639">
        <v>383</v>
      </c>
      <c r="G6" s="336">
        <f>C6+E6</f>
        <v>675</v>
      </c>
      <c r="H6" s="629">
        <v>934</v>
      </c>
      <c r="I6" s="765">
        <f>G6*100/B6</f>
        <v>37.688442211055275</v>
      </c>
      <c r="J6" s="26">
        <v>47.243297926150731</v>
      </c>
      <c r="K6" s="344">
        <f t="shared" ref="K6:K13" si="0">I6-J6</f>
        <v>-9.5548557150954565</v>
      </c>
    </row>
    <row r="7" spans="1:11" ht="37.5">
      <c r="A7" s="337" t="s">
        <v>128</v>
      </c>
      <c r="B7" s="181">
        <v>984</v>
      </c>
      <c r="C7" s="342">
        <v>210</v>
      </c>
      <c r="D7" s="637">
        <v>100</v>
      </c>
      <c r="E7" s="339">
        <v>94</v>
      </c>
      <c r="F7" s="637">
        <v>21</v>
      </c>
      <c r="G7" s="336">
        <f t="shared" ref="G7:G16" si="1">C7+E7</f>
        <v>304</v>
      </c>
      <c r="H7" s="629">
        <v>121</v>
      </c>
      <c r="I7" s="765">
        <f t="shared" ref="I7:I15" si="2">G7*100/B7</f>
        <v>30.894308943089431</v>
      </c>
      <c r="J7" s="24">
        <v>11.578947368421053</v>
      </c>
      <c r="K7" s="178">
        <f t="shared" si="0"/>
        <v>19.31536157466838</v>
      </c>
    </row>
    <row r="8" spans="1:11" ht="18.75">
      <c r="A8" s="745" t="s">
        <v>2</v>
      </c>
      <c r="B8" s="181">
        <v>670</v>
      </c>
      <c r="C8" s="342">
        <v>72</v>
      </c>
      <c r="D8" s="637">
        <v>120</v>
      </c>
      <c r="E8" s="339">
        <v>54</v>
      </c>
      <c r="F8" s="637">
        <v>74</v>
      </c>
      <c r="G8" s="336">
        <f t="shared" si="1"/>
        <v>126</v>
      </c>
      <c r="H8" s="629">
        <v>194</v>
      </c>
      <c r="I8" s="765">
        <f t="shared" si="2"/>
        <v>18.805970149253731</v>
      </c>
      <c r="J8" s="24">
        <v>23.150357995226731</v>
      </c>
      <c r="K8" s="345">
        <f t="shared" si="0"/>
        <v>-4.3443878459729994</v>
      </c>
    </row>
    <row r="9" spans="1:11" ht="18.75">
      <c r="A9" s="337" t="s">
        <v>3</v>
      </c>
      <c r="B9" s="181">
        <v>355</v>
      </c>
      <c r="C9" s="342">
        <v>66</v>
      </c>
      <c r="D9" s="637">
        <v>37</v>
      </c>
      <c r="E9" s="339">
        <v>66</v>
      </c>
      <c r="F9" s="637">
        <v>32</v>
      </c>
      <c r="G9" s="336">
        <f t="shared" si="1"/>
        <v>132</v>
      </c>
      <c r="H9" s="629">
        <v>69</v>
      </c>
      <c r="I9" s="765">
        <f t="shared" si="2"/>
        <v>37.183098591549296</v>
      </c>
      <c r="J9" s="24">
        <v>20.414201183431953</v>
      </c>
      <c r="K9" s="178">
        <f>I9-J9</f>
        <v>16.768897408117343</v>
      </c>
    </row>
    <row r="10" spans="1:11" ht="18.75">
      <c r="A10" s="337" t="s">
        <v>4</v>
      </c>
      <c r="B10" s="181">
        <v>261</v>
      </c>
      <c r="C10" s="342">
        <v>39</v>
      </c>
      <c r="D10" s="637">
        <v>26</v>
      </c>
      <c r="E10" s="339">
        <v>17</v>
      </c>
      <c r="F10" s="637">
        <v>10</v>
      </c>
      <c r="G10" s="336">
        <f t="shared" si="1"/>
        <v>56</v>
      </c>
      <c r="H10" s="629">
        <v>36</v>
      </c>
      <c r="I10" s="765">
        <f t="shared" si="2"/>
        <v>21.455938697318008</v>
      </c>
      <c r="J10" s="24">
        <v>11.39240506329114</v>
      </c>
      <c r="K10" s="178">
        <f>I10-J10</f>
        <v>10.063533634026868</v>
      </c>
    </row>
    <row r="11" spans="1:11" ht="18.75">
      <c r="A11" s="337" t="s">
        <v>5</v>
      </c>
      <c r="B11" s="182">
        <v>240</v>
      </c>
      <c r="C11" s="342">
        <v>42</v>
      </c>
      <c r="D11" s="637">
        <v>54</v>
      </c>
      <c r="E11" s="339">
        <v>33</v>
      </c>
      <c r="F11" s="637">
        <v>29</v>
      </c>
      <c r="G11" s="336">
        <f t="shared" si="1"/>
        <v>75</v>
      </c>
      <c r="H11" s="629">
        <v>83</v>
      </c>
      <c r="I11" s="765">
        <f t="shared" si="2"/>
        <v>31.25</v>
      </c>
      <c r="J11" s="24">
        <v>29.537366548042705</v>
      </c>
      <c r="K11" s="178">
        <f t="shared" si="0"/>
        <v>1.712633451957295</v>
      </c>
    </row>
    <row r="12" spans="1:11" ht="18.75">
      <c r="A12" s="337" t="s">
        <v>6</v>
      </c>
      <c r="B12" s="181">
        <v>236</v>
      </c>
      <c r="C12" s="342">
        <v>39</v>
      </c>
      <c r="D12" s="637">
        <v>48</v>
      </c>
      <c r="E12" s="339">
        <v>63</v>
      </c>
      <c r="F12" s="637">
        <v>43</v>
      </c>
      <c r="G12" s="336">
        <f t="shared" si="1"/>
        <v>102</v>
      </c>
      <c r="H12" s="630">
        <v>91</v>
      </c>
      <c r="I12" s="765">
        <f t="shared" si="2"/>
        <v>43.220338983050844</v>
      </c>
      <c r="J12" s="24">
        <v>33.211678832116789</v>
      </c>
      <c r="K12" s="178">
        <f t="shared" si="0"/>
        <v>10.008660150934055</v>
      </c>
    </row>
    <row r="13" spans="1:11" ht="18.75">
      <c r="A13" s="745" t="s">
        <v>29</v>
      </c>
      <c r="B13" s="181">
        <v>340</v>
      </c>
      <c r="C13" s="342">
        <v>81</v>
      </c>
      <c r="D13" s="637">
        <v>89</v>
      </c>
      <c r="E13" s="339">
        <v>24</v>
      </c>
      <c r="F13" s="637">
        <v>27</v>
      </c>
      <c r="G13" s="336">
        <f t="shared" si="1"/>
        <v>105</v>
      </c>
      <c r="H13" s="630">
        <v>116</v>
      </c>
      <c r="I13" s="765">
        <f t="shared" si="2"/>
        <v>30.882352941176471</v>
      </c>
      <c r="J13" s="24">
        <v>35.582822085889568</v>
      </c>
      <c r="K13" s="345">
        <f t="shared" si="0"/>
        <v>-4.7004691447130966</v>
      </c>
    </row>
    <row r="14" spans="1:11" ht="18.75">
      <c r="A14" s="745" t="s">
        <v>7</v>
      </c>
      <c r="B14" s="181">
        <v>121</v>
      </c>
      <c r="C14" s="342">
        <v>10</v>
      </c>
      <c r="D14" s="637">
        <v>15</v>
      </c>
      <c r="E14" s="339">
        <v>4</v>
      </c>
      <c r="F14" s="637">
        <v>12</v>
      </c>
      <c r="G14" s="336">
        <f t="shared" si="1"/>
        <v>14</v>
      </c>
      <c r="H14" s="631">
        <v>27</v>
      </c>
      <c r="I14" s="765">
        <f>G14*100/B14</f>
        <v>11.570247933884298</v>
      </c>
      <c r="J14" s="24">
        <v>19.285714285714285</v>
      </c>
      <c r="K14" s="345">
        <f>I14-J14</f>
        <v>-7.7154663518299866</v>
      </c>
    </row>
    <row r="15" spans="1:11" ht="18.75">
      <c r="A15" s="347" t="s">
        <v>26</v>
      </c>
      <c r="B15" s="183">
        <v>219</v>
      </c>
      <c r="C15" s="342">
        <v>38</v>
      </c>
      <c r="D15" s="637">
        <v>74</v>
      </c>
      <c r="E15" s="339">
        <v>21</v>
      </c>
      <c r="F15" s="637">
        <v>17</v>
      </c>
      <c r="G15" s="340">
        <f t="shared" si="1"/>
        <v>59</v>
      </c>
      <c r="H15" s="631">
        <v>90</v>
      </c>
      <c r="I15" s="765">
        <f t="shared" si="2"/>
        <v>26.940639269406393</v>
      </c>
      <c r="J15" s="24">
        <v>34.615384615384613</v>
      </c>
      <c r="K15" s="178">
        <f>I15-J15</f>
        <v>-7.67474534597822</v>
      </c>
    </row>
    <row r="16" spans="1:11" ht="18.75">
      <c r="A16" s="51" t="s">
        <v>27</v>
      </c>
      <c r="B16" s="183">
        <v>2</v>
      </c>
      <c r="C16" s="342">
        <v>0</v>
      </c>
      <c r="D16" s="637">
        <v>0</v>
      </c>
      <c r="E16" s="339">
        <v>0</v>
      </c>
      <c r="F16" s="637">
        <v>0</v>
      </c>
      <c r="G16" s="411">
        <f t="shared" si="1"/>
        <v>0</v>
      </c>
      <c r="H16" s="394">
        <v>0</v>
      </c>
      <c r="I16" s="173"/>
      <c r="J16" s="24">
        <v>0</v>
      </c>
      <c r="K16" s="178"/>
    </row>
    <row r="17" spans="1:11" ht="18.75">
      <c r="A17" s="51" t="s">
        <v>182</v>
      </c>
      <c r="B17" s="183"/>
      <c r="C17" s="342"/>
      <c r="D17" s="637">
        <v>0</v>
      </c>
      <c r="E17" s="339"/>
      <c r="F17" s="637">
        <v>0</v>
      </c>
      <c r="G17" s="411"/>
      <c r="H17" s="394">
        <v>0</v>
      </c>
      <c r="I17" s="173"/>
      <c r="J17" s="24">
        <v>0</v>
      </c>
      <c r="K17" s="178"/>
    </row>
    <row r="18" spans="1:11" ht="18.75">
      <c r="A18" s="51" t="s">
        <v>28</v>
      </c>
      <c r="B18" s="183"/>
      <c r="C18" s="342"/>
      <c r="D18" s="637"/>
      <c r="E18" s="339"/>
      <c r="F18" s="637"/>
      <c r="G18" s="297"/>
      <c r="H18" s="490"/>
      <c r="I18" s="173"/>
      <c r="J18" s="24"/>
      <c r="K18" s="178"/>
    </row>
    <row r="19" spans="1:11" ht="19.5" thickBot="1">
      <c r="A19" s="338" t="s">
        <v>8</v>
      </c>
      <c r="B19" s="182">
        <v>21</v>
      </c>
      <c r="C19" s="343">
        <v>3</v>
      </c>
      <c r="D19" s="643">
        <v>4</v>
      </c>
      <c r="E19" s="341">
        <v>1</v>
      </c>
      <c r="F19" s="643">
        <v>0</v>
      </c>
      <c r="G19" s="341">
        <v>4</v>
      </c>
      <c r="H19" s="632">
        <v>4</v>
      </c>
      <c r="I19" s="391">
        <v>19</v>
      </c>
      <c r="J19" s="25">
        <v>22.222222222222221</v>
      </c>
      <c r="K19" s="346">
        <f>I19-J19</f>
        <v>-3.2222222222222214</v>
      </c>
    </row>
    <row r="20" spans="1:11" ht="19.5" thickBot="1">
      <c r="A20" s="390" t="s">
        <v>129</v>
      </c>
      <c r="B20" s="638">
        <f>SUM(B6:B19)</f>
        <v>5240</v>
      </c>
      <c r="C20" s="634">
        <f t="shared" ref="C20:G20" si="3">SUM(C6:C19)</f>
        <v>1058</v>
      </c>
      <c r="D20" s="233">
        <f t="shared" ref="D20" si="4">SUM(D6:D19)</f>
        <v>1118</v>
      </c>
      <c r="E20" s="636">
        <f t="shared" si="3"/>
        <v>594</v>
      </c>
      <c r="F20" s="233">
        <f t="shared" ref="F20" si="5">SUM(F6:F19)</f>
        <v>648</v>
      </c>
      <c r="G20" s="636">
        <f t="shared" si="3"/>
        <v>1652</v>
      </c>
      <c r="H20" s="227">
        <f t="shared" ref="H20" si="6">SUM(H6:H19)</f>
        <v>1765</v>
      </c>
      <c r="I20" s="392">
        <f>AVERAGE(I6:I19)</f>
        <v>28.081030701798522</v>
      </c>
      <c r="J20" s="392">
        <v>22.171876778914754</v>
      </c>
      <c r="K20" s="393">
        <f t="shared" ref="K20" si="7">AVERAGE(K6:K19)</f>
        <v>1.8779035994447235</v>
      </c>
    </row>
  </sheetData>
  <mergeCells count="8">
    <mergeCell ref="A1:K1"/>
    <mergeCell ref="A2:A5"/>
    <mergeCell ref="B2:B5"/>
    <mergeCell ref="C3:D4"/>
    <mergeCell ref="E3:F4"/>
    <mergeCell ref="G3:K3"/>
    <mergeCell ref="G4:K4"/>
    <mergeCell ref="C2:K2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N61"/>
  <sheetViews>
    <sheetView workbookViewId="0">
      <selection activeCell="C4" sqref="C4"/>
    </sheetView>
  </sheetViews>
  <sheetFormatPr defaultRowHeight="15"/>
  <cols>
    <col min="1" max="1" width="16.28515625" style="1" customWidth="1"/>
    <col min="2" max="2" width="17.42578125" style="1" customWidth="1"/>
    <col min="3" max="3" width="13.42578125" style="741" customWidth="1"/>
    <col min="4" max="4" width="11.5703125" style="1" customWidth="1"/>
    <col min="5" max="5" width="10.85546875" style="50" customWidth="1"/>
    <col min="6" max="9" width="9.140625" style="1"/>
    <col min="10" max="14" width="10.28515625" style="1" bestFit="1" customWidth="1"/>
    <col min="15" max="16384" width="9.140625" style="1"/>
  </cols>
  <sheetData>
    <row r="1" spans="1:14" ht="19.5" thickBot="1">
      <c r="A1" s="889" t="s">
        <v>201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</row>
    <row r="2" spans="1:14" ht="15.75" thickBot="1">
      <c r="A2" s="108" t="s">
        <v>131</v>
      </c>
      <c r="B2" s="109"/>
      <c r="C2" s="75">
        <v>2024</v>
      </c>
      <c r="D2" s="75">
        <v>2023</v>
      </c>
      <c r="E2" s="75">
        <v>2022</v>
      </c>
      <c r="F2" s="184">
        <v>2021</v>
      </c>
      <c r="G2" s="110">
        <v>2020</v>
      </c>
      <c r="H2" s="111">
        <v>2019</v>
      </c>
      <c r="I2" s="111">
        <v>2018</v>
      </c>
      <c r="J2" s="111">
        <v>2017</v>
      </c>
      <c r="K2" s="111">
        <v>2016</v>
      </c>
      <c r="L2" s="111">
        <v>2015</v>
      </c>
      <c r="M2" s="111">
        <v>2014</v>
      </c>
      <c r="N2" s="112">
        <v>2013</v>
      </c>
    </row>
    <row r="3" spans="1:14">
      <c r="A3" s="899" t="s">
        <v>132</v>
      </c>
      <c r="B3" s="79" t="s">
        <v>133</v>
      </c>
      <c r="C3" s="350">
        <v>18</v>
      </c>
      <c r="D3" s="350">
        <v>36</v>
      </c>
      <c r="E3" s="298">
        <v>14</v>
      </c>
      <c r="F3" s="298">
        <v>27</v>
      </c>
      <c r="G3" s="299">
        <v>26</v>
      </c>
      <c r="H3" s="80">
        <v>26</v>
      </c>
      <c r="I3" s="80">
        <v>17</v>
      </c>
      <c r="J3" s="80">
        <v>20</v>
      </c>
      <c r="K3" s="81">
        <v>24</v>
      </c>
      <c r="L3" s="81">
        <v>29</v>
      </c>
      <c r="M3" s="81">
        <v>24</v>
      </c>
      <c r="N3" s="82">
        <v>18</v>
      </c>
    </row>
    <row r="4" spans="1:14">
      <c r="A4" s="900"/>
      <c r="B4" s="71" t="s">
        <v>134</v>
      </c>
      <c r="C4" s="351">
        <v>0</v>
      </c>
      <c r="D4" s="351">
        <v>0</v>
      </c>
      <c r="E4" s="300">
        <v>0</v>
      </c>
      <c r="F4" s="300">
        <v>0</v>
      </c>
      <c r="G4" s="301">
        <v>0</v>
      </c>
      <c r="H4" s="68">
        <v>0</v>
      </c>
      <c r="I4" s="68">
        <v>0</v>
      </c>
      <c r="J4" s="69" t="s">
        <v>135</v>
      </c>
      <c r="K4" s="67">
        <v>0</v>
      </c>
      <c r="L4" s="67">
        <v>0</v>
      </c>
      <c r="M4" s="67">
        <v>0</v>
      </c>
      <c r="N4" s="83">
        <v>3</v>
      </c>
    </row>
    <row r="5" spans="1:14">
      <c r="A5" s="900"/>
      <c r="B5" s="71" t="s">
        <v>136</v>
      </c>
      <c r="C5" s="351">
        <v>74</v>
      </c>
      <c r="D5" s="351">
        <v>78</v>
      </c>
      <c r="E5" s="300">
        <v>75</v>
      </c>
      <c r="F5" s="300">
        <v>79.040000000000006</v>
      </c>
      <c r="G5" s="301">
        <v>79.67</v>
      </c>
      <c r="H5" s="68">
        <v>76.87</v>
      </c>
      <c r="I5" s="68">
        <v>76.72</v>
      </c>
      <c r="J5" s="68">
        <v>75.39</v>
      </c>
      <c r="K5" s="67">
        <v>74.7</v>
      </c>
      <c r="L5" s="67">
        <v>74</v>
      </c>
      <c r="M5" s="67">
        <v>70.900000000000006</v>
      </c>
      <c r="N5" s="83">
        <v>69.2</v>
      </c>
    </row>
    <row r="6" spans="1:14" ht="15.75" thickBot="1">
      <c r="A6" s="901"/>
      <c r="B6" s="84" t="s">
        <v>137</v>
      </c>
      <c r="C6" s="352">
        <v>70</v>
      </c>
      <c r="D6" s="352">
        <v>75</v>
      </c>
      <c r="E6" s="302">
        <v>74</v>
      </c>
      <c r="F6" s="302">
        <v>78</v>
      </c>
      <c r="G6" s="303">
        <v>77.5</v>
      </c>
      <c r="H6" s="85">
        <v>75</v>
      </c>
      <c r="I6" s="85">
        <v>75</v>
      </c>
      <c r="J6" s="85">
        <v>74</v>
      </c>
      <c r="K6" s="86">
        <v>73</v>
      </c>
      <c r="L6" s="86">
        <v>72</v>
      </c>
      <c r="M6" s="86">
        <v>68.2</v>
      </c>
      <c r="N6" s="87">
        <v>67.400000000000006</v>
      </c>
    </row>
    <row r="7" spans="1:14" ht="15" customHeight="1">
      <c r="A7" s="892" t="s">
        <v>151</v>
      </c>
      <c r="B7" s="76" t="s">
        <v>134</v>
      </c>
      <c r="C7" s="353">
        <v>0</v>
      </c>
      <c r="D7" s="353">
        <v>1</v>
      </c>
      <c r="E7" s="304">
        <v>0</v>
      </c>
      <c r="F7" s="304"/>
      <c r="G7" s="305"/>
      <c r="H7" s="77" t="s">
        <v>138</v>
      </c>
      <c r="I7" s="77" t="s">
        <v>139</v>
      </c>
      <c r="J7" s="77" t="s">
        <v>140</v>
      </c>
      <c r="K7" s="45" t="s">
        <v>141</v>
      </c>
      <c r="L7" s="78" t="s">
        <v>142</v>
      </c>
      <c r="M7" s="36"/>
      <c r="N7" s="64"/>
    </row>
    <row r="8" spans="1:14">
      <c r="A8" s="892"/>
      <c r="B8" s="72" t="s">
        <v>136</v>
      </c>
      <c r="C8" s="354">
        <v>4.5</v>
      </c>
      <c r="D8" s="354">
        <v>4.4000000000000004</v>
      </c>
      <c r="E8" s="306">
        <v>4.5</v>
      </c>
      <c r="F8" s="306"/>
      <c r="G8" s="307"/>
      <c r="H8" s="28">
        <v>4.58</v>
      </c>
      <c r="I8" s="28">
        <v>4.67</v>
      </c>
      <c r="J8" s="28">
        <v>4.5</v>
      </c>
      <c r="K8" s="27">
        <v>4.5</v>
      </c>
      <c r="L8" s="27">
        <v>4.3</v>
      </c>
      <c r="M8" s="27"/>
      <c r="N8" s="113"/>
    </row>
    <row r="9" spans="1:14" ht="15.75" thickBot="1">
      <c r="A9" s="892"/>
      <c r="B9" s="88" t="s">
        <v>137</v>
      </c>
      <c r="C9" s="355">
        <v>4.4000000000000004</v>
      </c>
      <c r="D9" s="355">
        <v>4</v>
      </c>
      <c r="E9" s="308">
        <v>4</v>
      </c>
      <c r="F9" s="308"/>
      <c r="G9" s="309"/>
      <c r="H9" s="89">
        <v>4.55</v>
      </c>
      <c r="I9" s="89">
        <v>4.62</v>
      </c>
      <c r="J9" s="89">
        <v>4.5</v>
      </c>
      <c r="K9" s="42">
        <v>4.3</v>
      </c>
      <c r="L9" s="42">
        <v>4</v>
      </c>
      <c r="M9" s="42"/>
      <c r="N9" s="114"/>
    </row>
    <row r="10" spans="1:14" ht="15" customHeight="1">
      <c r="A10" s="893" t="s">
        <v>150</v>
      </c>
      <c r="B10" s="79" t="s">
        <v>133</v>
      </c>
      <c r="C10" s="350">
        <v>13</v>
      </c>
      <c r="D10" s="350">
        <v>0</v>
      </c>
      <c r="E10" s="298">
        <v>1</v>
      </c>
      <c r="F10" s="298">
        <v>5</v>
      </c>
      <c r="G10" s="299">
        <v>2</v>
      </c>
      <c r="H10" s="80">
        <v>0</v>
      </c>
      <c r="I10" s="80">
        <v>1</v>
      </c>
      <c r="J10" s="80">
        <v>1</v>
      </c>
      <c r="K10" s="91">
        <v>1</v>
      </c>
      <c r="L10" s="91">
        <v>0</v>
      </c>
      <c r="M10" s="91">
        <v>0</v>
      </c>
      <c r="N10" s="92">
        <v>0</v>
      </c>
    </row>
    <row r="11" spans="1:14">
      <c r="A11" s="894"/>
      <c r="B11" s="71" t="s">
        <v>134</v>
      </c>
      <c r="C11" s="351" t="s">
        <v>203</v>
      </c>
      <c r="D11" s="351" t="s">
        <v>204</v>
      </c>
      <c r="E11" s="300">
        <v>1</v>
      </c>
      <c r="F11" s="300">
        <v>7</v>
      </c>
      <c r="G11" s="301">
        <v>21</v>
      </c>
      <c r="H11" s="69" t="s">
        <v>143</v>
      </c>
      <c r="I11" s="69" t="s">
        <v>144</v>
      </c>
      <c r="J11" s="68">
        <v>47</v>
      </c>
      <c r="K11" s="70">
        <v>92</v>
      </c>
      <c r="L11" s="70">
        <v>256</v>
      </c>
      <c r="M11" s="70">
        <v>25</v>
      </c>
      <c r="N11" s="93">
        <v>97</v>
      </c>
    </row>
    <row r="12" spans="1:14">
      <c r="A12" s="894"/>
      <c r="B12" s="71" t="s">
        <v>136</v>
      </c>
      <c r="C12" s="351">
        <v>72</v>
      </c>
      <c r="D12" s="351">
        <v>65</v>
      </c>
      <c r="E12" s="300">
        <v>63</v>
      </c>
      <c r="F12" s="300">
        <v>66.97</v>
      </c>
      <c r="G12" s="301">
        <v>65.150000000000006</v>
      </c>
      <c r="H12" s="68">
        <v>65.92</v>
      </c>
      <c r="I12" s="68">
        <v>59.26</v>
      </c>
      <c r="J12" s="68">
        <v>58.52</v>
      </c>
      <c r="K12" s="70">
        <v>56.4</v>
      </c>
      <c r="L12" s="70">
        <v>50.9</v>
      </c>
      <c r="M12" s="70">
        <v>49.2</v>
      </c>
      <c r="N12" s="93">
        <v>50.9</v>
      </c>
    </row>
    <row r="13" spans="1:14" ht="15.75" thickBot="1">
      <c r="A13" s="895"/>
      <c r="B13" s="84" t="s">
        <v>137</v>
      </c>
      <c r="C13" s="352">
        <v>67</v>
      </c>
      <c r="D13" s="352">
        <v>61</v>
      </c>
      <c r="E13" s="302">
        <v>61</v>
      </c>
      <c r="F13" s="302">
        <v>64</v>
      </c>
      <c r="G13" s="303">
        <v>62</v>
      </c>
      <c r="H13" s="85">
        <v>64</v>
      </c>
      <c r="I13" s="85">
        <v>58</v>
      </c>
      <c r="J13" s="85">
        <v>57</v>
      </c>
      <c r="K13" s="94">
        <v>56</v>
      </c>
      <c r="L13" s="94">
        <v>51.2</v>
      </c>
      <c r="M13" s="94">
        <v>48.3</v>
      </c>
      <c r="N13" s="95">
        <v>50</v>
      </c>
    </row>
    <row r="14" spans="1:14" ht="15" customHeight="1">
      <c r="A14" s="902" t="s">
        <v>12</v>
      </c>
      <c r="B14" s="90" t="s">
        <v>133</v>
      </c>
      <c r="C14" s="356">
        <v>2</v>
      </c>
      <c r="D14" s="356">
        <v>3</v>
      </c>
      <c r="E14" s="310">
        <v>2</v>
      </c>
      <c r="F14" s="310">
        <v>4</v>
      </c>
      <c r="G14" s="311">
        <v>4</v>
      </c>
      <c r="H14" s="48">
        <v>6</v>
      </c>
      <c r="I14" s="48">
        <v>5</v>
      </c>
      <c r="J14" s="48">
        <v>1</v>
      </c>
      <c r="K14" s="44">
        <v>1</v>
      </c>
      <c r="L14" s="44">
        <v>4</v>
      </c>
      <c r="M14" s="44">
        <v>1</v>
      </c>
      <c r="N14" s="115">
        <v>19</v>
      </c>
    </row>
    <row r="15" spans="1:14">
      <c r="A15" s="902"/>
      <c r="B15" s="73" t="s">
        <v>134</v>
      </c>
      <c r="C15" s="357">
        <v>43</v>
      </c>
      <c r="D15" s="357">
        <v>53</v>
      </c>
      <c r="E15" s="312">
        <v>22</v>
      </c>
      <c r="F15" s="312">
        <v>38</v>
      </c>
      <c r="G15" s="313">
        <v>53</v>
      </c>
      <c r="H15" s="30">
        <v>41</v>
      </c>
      <c r="I15" s="30">
        <v>26</v>
      </c>
      <c r="J15" s="30">
        <v>28</v>
      </c>
      <c r="K15" s="29">
        <v>18</v>
      </c>
      <c r="L15" s="29">
        <v>26</v>
      </c>
      <c r="M15" s="29">
        <v>11</v>
      </c>
      <c r="N15" s="116">
        <v>5</v>
      </c>
    </row>
    <row r="16" spans="1:14">
      <c r="A16" s="902"/>
      <c r="B16" s="73" t="s">
        <v>136</v>
      </c>
      <c r="C16" s="357">
        <v>66</v>
      </c>
      <c r="D16" s="357">
        <v>67</v>
      </c>
      <c r="E16" s="312">
        <v>70</v>
      </c>
      <c r="F16" s="312">
        <v>68.760000000000005</v>
      </c>
      <c r="G16" s="313">
        <v>66.02</v>
      </c>
      <c r="H16" s="30">
        <v>67.44</v>
      </c>
      <c r="I16" s="30">
        <v>67.28</v>
      </c>
      <c r="J16" s="30">
        <v>63.9</v>
      </c>
      <c r="K16" s="29">
        <v>64.3</v>
      </c>
      <c r="L16" s="29">
        <v>63.9</v>
      </c>
      <c r="M16" s="29">
        <v>61.6</v>
      </c>
      <c r="N16" s="116">
        <v>69.7</v>
      </c>
    </row>
    <row r="17" spans="1:14" ht="15.75" thickBot="1">
      <c r="A17" s="902"/>
      <c r="B17" s="96" t="s">
        <v>137</v>
      </c>
      <c r="C17" s="358">
        <v>61</v>
      </c>
      <c r="D17" s="358">
        <v>64</v>
      </c>
      <c r="E17" s="314">
        <v>67</v>
      </c>
      <c r="F17" s="314">
        <v>66</v>
      </c>
      <c r="G17" s="315">
        <v>63</v>
      </c>
      <c r="H17" s="97">
        <v>64</v>
      </c>
      <c r="I17" s="97">
        <v>63</v>
      </c>
      <c r="J17" s="97">
        <v>62</v>
      </c>
      <c r="K17" s="43">
        <v>62</v>
      </c>
      <c r="L17" s="43">
        <v>61.7</v>
      </c>
      <c r="M17" s="43">
        <v>59.7</v>
      </c>
      <c r="N17" s="117">
        <v>68.099999999999994</v>
      </c>
    </row>
    <row r="18" spans="1:14">
      <c r="A18" s="893" t="s">
        <v>14</v>
      </c>
      <c r="B18" s="79" t="s">
        <v>133</v>
      </c>
      <c r="C18" s="350">
        <v>3</v>
      </c>
      <c r="D18" s="350">
        <v>2</v>
      </c>
      <c r="E18" s="298">
        <v>3</v>
      </c>
      <c r="F18" s="298">
        <v>2</v>
      </c>
      <c r="G18" s="299">
        <v>4</v>
      </c>
      <c r="H18" s="80">
        <v>12</v>
      </c>
      <c r="I18" s="80">
        <v>2</v>
      </c>
      <c r="J18" s="80">
        <v>4</v>
      </c>
      <c r="K18" s="91">
        <v>0</v>
      </c>
      <c r="L18" s="91">
        <v>1</v>
      </c>
      <c r="M18" s="91">
        <v>2</v>
      </c>
      <c r="N18" s="92">
        <v>2</v>
      </c>
    </row>
    <row r="19" spans="1:14">
      <c r="A19" s="894"/>
      <c r="B19" s="71" t="s">
        <v>134</v>
      </c>
      <c r="C19" s="351">
        <v>0</v>
      </c>
      <c r="D19" s="351">
        <v>2</v>
      </c>
      <c r="E19" s="300">
        <v>8</v>
      </c>
      <c r="F19" s="300">
        <v>15</v>
      </c>
      <c r="G19" s="301">
        <v>5</v>
      </c>
      <c r="H19" s="68">
        <v>4</v>
      </c>
      <c r="I19" s="68">
        <v>3</v>
      </c>
      <c r="J19" s="68">
        <v>5</v>
      </c>
      <c r="K19" s="70">
        <v>19</v>
      </c>
      <c r="L19" s="70">
        <v>7</v>
      </c>
      <c r="M19" s="70">
        <v>39</v>
      </c>
      <c r="N19" s="93">
        <v>13</v>
      </c>
    </row>
    <row r="20" spans="1:14">
      <c r="A20" s="894"/>
      <c r="B20" s="71" t="s">
        <v>136</v>
      </c>
      <c r="C20" s="351">
        <v>73</v>
      </c>
      <c r="D20" s="351">
        <v>65</v>
      </c>
      <c r="E20" s="300">
        <v>63</v>
      </c>
      <c r="F20" s="300">
        <v>61.75</v>
      </c>
      <c r="G20" s="301">
        <v>62</v>
      </c>
      <c r="H20" s="68">
        <v>62.49</v>
      </c>
      <c r="I20" s="68">
        <v>60.69</v>
      </c>
      <c r="J20" s="68">
        <v>60.07</v>
      </c>
      <c r="K20" s="70">
        <v>53.9</v>
      </c>
      <c r="L20" s="70">
        <v>58.9</v>
      </c>
      <c r="M20" s="70">
        <v>52.6</v>
      </c>
      <c r="N20" s="93">
        <v>59.1</v>
      </c>
    </row>
    <row r="21" spans="1:14" ht="15.75" thickBot="1">
      <c r="A21" s="895"/>
      <c r="B21" s="84" t="s">
        <v>137</v>
      </c>
      <c r="C21" s="352">
        <v>69</v>
      </c>
      <c r="D21" s="352">
        <v>60</v>
      </c>
      <c r="E21" s="302">
        <v>60</v>
      </c>
      <c r="F21" s="302">
        <v>59</v>
      </c>
      <c r="G21" s="303">
        <v>58</v>
      </c>
      <c r="H21" s="85">
        <v>59</v>
      </c>
      <c r="I21" s="85">
        <v>58</v>
      </c>
      <c r="J21" s="85">
        <v>58</v>
      </c>
      <c r="K21" s="94">
        <v>58.9</v>
      </c>
      <c r="L21" s="94">
        <v>57</v>
      </c>
      <c r="M21" s="94">
        <v>50.2</v>
      </c>
      <c r="N21" s="95">
        <v>57.4</v>
      </c>
    </row>
    <row r="22" spans="1:14">
      <c r="A22" s="902" t="s">
        <v>15</v>
      </c>
      <c r="B22" s="90" t="s">
        <v>133</v>
      </c>
      <c r="C22" s="356">
        <v>2</v>
      </c>
      <c r="D22" s="356">
        <v>0</v>
      </c>
      <c r="E22" s="310">
        <v>1</v>
      </c>
      <c r="F22" s="310">
        <v>0</v>
      </c>
      <c r="G22" s="311">
        <v>0</v>
      </c>
      <c r="H22" s="48">
        <v>2</v>
      </c>
      <c r="I22" s="48">
        <v>0</v>
      </c>
      <c r="J22" s="48">
        <v>4</v>
      </c>
      <c r="K22" s="44">
        <v>2</v>
      </c>
      <c r="L22" s="44">
        <v>0</v>
      </c>
      <c r="M22" s="44">
        <v>0</v>
      </c>
      <c r="N22" s="115">
        <v>1</v>
      </c>
    </row>
    <row r="23" spans="1:14">
      <c r="A23" s="902"/>
      <c r="B23" s="73" t="s">
        <v>134</v>
      </c>
      <c r="C23" s="357">
        <v>5</v>
      </c>
      <c r="D23" s="357">
        <v>17</v>
      </c>
      <c r="E23" s="312">
        <v>26</v>
      </c>
      <c r="F23" s="312">
        <v>16</v>
      </c>
      <c r="G23" s="313">
        <v>4</v>
      </c>
      <c r="H23" s="30">
        <v>16</v>
      </c>
      <c r="I23" s="30">
        <v>7</v>
      </c>
      <c r="J23" s="30">
        <v>7</v>
      </c>
      <c r="K23" s="29">
        <v>10</v>
      </c>
      <c r="L23" s="29">
        <v>1</v>
      </c>
      <c r="M23" s="29">
        <v>0</v>
      </c>
      <c r="N23" s="116">
        <v>5</v>
      </c>
    </row>
    <row r="24" spans="1:14">
      <c r="A24" s="902"/>
      <c r="B24" s="73" t="s">
        <v>136</v>
      </c>
      <c r="C24" s="357">
        <v>66</v>
      </c>
      <c r="D24" s="357">
        <v>61</v>
      </c>
      <c r="E24" s="312">
        <v>59</v>
      </c>
      <c r="F24" s="312">
        <v>61.99</v>
      </c>
      <c r="G24" s="313">
        <v>62.62</v>
      </c>
      <c r="H24" s="30">
        <v>62.83</v>
      </c>
      <c r="I24" s="30">
        <v>62.84</v>
      </c>
      <c r="J24" s="30">
        <v>66.73</v>
      </c>
      <c r="K24" s="29">
        <v>65.7</v>
      </c>
      <c r="L24" s="29">
        <v>66.5</v>
      </c>
      <c r="M24" s="29">
        <v>65.599999999999994</v>
      </c>
      <c r="N24" s="116">
        <v>66.2</v>
      </c>
    </row>
    <row r="25" spans="1:14" ht="15.75" thickBot="1">
      <c r="A25" s="902"/>
      <c r="B25" s="96" t="s">
        <v>137</v>
      </c>
      <c r="C25" s="358">
        <v>61</v>
      </c>
      <c r="D25" s="358">
        <v>57</v>
      </c>
      <c r="E25" s="314">
        <v>56</v>
      </c>
      <c r="F25" s="314">
        <v>59</v>
      </c>
      <c r="G25" s="315">
        <v>59</v>
      </c>
      <c r="H25" s="97">
        <v>60</v>
      </c>
      <c r="I25" s="97">
        <v>59</v>
      </c>
      <c r="J25" s="97">
        <v>64</v>
      </c>
      <c r="K25" s="43">
        <v>62</v>
      </c>
      <c r="L25" s="43">
        <v>63.2</v>
      </c>
      <c r="M25" s="43">
        <v>60.7</v>
      </c>
      <c r="N25" s="117">
        <v>61.1</v>
      </c>
    </row>
    <row r="26" spans="1:14">
      <c r="A26" s="893" t="s">
        <v>13</v>
      </c>
      <c r="B26" s="79" t="s">
        <v>133</v>
      </c>
      <c r="C26" s="350">
        <v>1</v>
      </c>
      <c r="D26" s="350">
        <v>2</v>
      </c>
      <c r="E26" s="298">
        <v>4</v>
      </c>
      <c r="F26" s="316">
        <v>5</v>
      </c>
      <c r="G26" s="299">
        <v>7</v>
      </c>
      <c r="H26" s="80">
        <v>2</v>
      </c>
      <c r="I26" s="80">
        <v>1</v>
      </c>
      <c r="J26" s="80">
        <v>2</v>
      </c>
      <c r="K26" s="91">
        <v>5</v>
      </c>
      <c r="L26" s="91">
        <v>2</v>
      </c>
      <c r="M26" s="91">
        <v>0</v>
      </c>
      <c r="N26" s="92">
        <v>3</v>
      </c>
    </row>
    <row r="27" spans="1:14">
      <c r="A27" s="894"/>
      <c r="B27" s="71" t="s">
        <v>134</v>
      </c>
      <c r="C27" s="351">
        <v>3</v>
      </c>
      <c r="D27" s="351">
        <v>0</v>
      </c>
      <c r="E27" s="300">
        <v>3</v>
      </c>
      <c r="F27" s="312">
        <v>2</v>
      </c>
      <c r="G27" s="301">
        <v>7</v>
      </c>
      <c r="H27" s="68">
        <v>2</v>
      </c>
      <c r="I27" s="68">
        <v>4</v>
      </c>
      <c r="J27" s="68">
        <v>7</v>
      </c>
      <c r="K27" s="70">
        <v>7</v>
      </c>
      <c r="L27" s="70">
        <v>9</v>
      </c>
      <c r="M27" s="70">
        <v>7</v>
      </c>
      <c r="N27" s="93">
        <v>3</v>
      </c>
    </row>
    <row r="28" spans="1:14">
      <c r="A28" s="894"/>
      <c r="B28" s="71" t="s">
        <v>136</v>
      </c>
      <c r="C28" s="351">
        <v>68</v>
      </c>
      <c r="D28" s="351">
        <v>68</v>
      </c>
      <c r="E28" s="300">
        <v>67</v>
      </c>
      <c r="F28" s="312">
        <v>63.63</v>
      </c>
      <c r="G28" s="301">
        <v>64.11</v>
      </c>
      <c r="H28" s="68">
        <v>68.69</v>
      </c>
      <c r="I28" s="68">
        <v>63.01</v>
      </c>
      <c r="J28" s="68">
        <v>61.77</v>
      </c>
      <c r="K28" s="70">
        <v>64.8</v>
      </c>
      <c r="L28" s="70">
        <v>59.9</v>
      </c>
      <c r="M28" s="70">
        <v>60.2</v>
      </c>
      <c r="N28" s="93">
        <v>66.099999999999994</v>
      </c>
    </row>
    <row r="29" spans="1:14" ht="15.75" thickBot="1">
      <c r="A29" s="895"/>
      <c r="B29" s="84" t="s">
        <v>137</v>
      </c>
      <c r="C29" s="352">
        <v>59</v>
      </c>
      <c r="D29" s="352">
        <v>64</v>
      </c>
      <c r="E29" s="302">
        <v>64</v>
      </c>
      <c r="F29" s="317">
        <v>61</v>
      </c>
      <c r="G29" s="303">
        <v>62</v>
      </c>
      <c r="H29" s="85">
        <v>64</v>
      </c>
      <c r="I29" s="85">
        <v>60</v>
      </c>
      <c r="J29" s="85">
        <v>60</v>
      </c>
      <c r="K29" s="94">
        <v>62</v>
      </c>
      <c r="L29" s="94">
        <v>56.9</v>
      </c>
      <c r="M29" s="94">
        <v>57.3</v>
      </c>
      <c r="N29" s="95">
        <v>64</v>
      </c>
    </row>
    <row r="30" spans="1:14">
      <c r="A30" s="892" t="s">
        <v>9</v>
      </c>
      <c r="B30" s="98" t="s">
        <v>133</v>
      </c>
      <c r="C30" s="359">
        <v>9</v>
      </c>
      <c r="D30" s="359">
        <v>5</v>
      </c>
      <c r="E30" s="318">
        <v>4</v>
      </c>
      <c r="F30" s="319">
        <v>1</v>
      </c>
      <c r="G30" s="320">
        <v>5</v>
      </c>
      <c r="H30" s="99">
        <v>10</v>
      </c>
      <c r="I30" s="99">
        <v>7</v>
      </c>
      <c r="J30" s="99">
        <v>1</v>
      </c>
      <c r="K30" s="45">
        <v>2</v>
      </c>
      <c r="L30" s="45">
        <v>2</v>
      </c>
      <c r="M30" s="45">
        <v>2</v>
      </c>
      <c r="N30" s="118">
        <v>8</v>
      </c>
    </row>
    <row r="31" spans="1:14">
      <c r="A31" s="892"/>
      <c r="B31" s="72" t="s">
        <v>134</v>
      </c>
      <c r="C31" s="354">
        <v>5</v>
      </c>
      <c r="D31" s="354">
        <v>6</v>
      </c>
      <c r="E31" s="306">
        <v>11</v>
      </c>
      <c r="F31" s="312">
        <v>19</v>
      </c>
      <c r="G31" s="307">
        <v>13</v>
      </c>
      <c r="H31" s="28">
        <v>17</v>
      </c>
      <c r="I31" s="28">
        <v>13</v>
      </c>
      <c r="J31" s="28">
        <v>14</v>
      </c>
      <c r="K31" s="27">
        <v>8</v>
      </c>
      <c r="L31" s="27">
        <v>3</v>
      </c>
      <c r="M31" s="27">
        <v>11</v>
      </c>
      <c r="N31" s="113">
        <v>0</v>
      </c>
    </row>
    <row r="32" spans="1:14">
      <c r="A32" s="892"/>
      <c r="B32" s="72" t="s">
        <v>136</v>
      </c>
      <c r="C32" s="354">
        <v>75</v>
      </c>
      <c r="D32" s="354">
        <v>71</v>
      </c>
      <c r="E32" s="306">
        <v>67</v>
      </c>
      <c r="F32" s="312">
        <v>66.959999999999994</v>
      </c>
      <c r="G32" s="307">
        <v>67.09</v>
      </c>
      <c r="H32" s="28">
        <v>67.14</v>
      </c>
      <c r="I32" s="28">
        <v>66.16</v>
      </c>
      <c r="J32" s="28">
        <v>62.13</v>
      </c>
      <c r="K32" s="27">
        <v>60.6</v>
      </c>
      <c r="L32" s="27">
        <v>64.900000000000006</v>
      </c>
      <c r="M32" s="27">
        <v>62.1</v>
      </c>
      <c r="N32" s="113">
        <v>74.7</v>
      </c>
    </row>
    <row r="33" spans="1:14" ht="15.75" thickBot="1">
      <c r="A33" s="892"/>
      <c r="B33" s="88" t="s">
        <v>137</v>
      </c>
      <c r="C33" s="355">
        <v>67</v>
      </c>
      <c r="D33" s="355">
        <v>67</v>
      </c>
      <c r="E33" s="308">
        <v>63</v>
      </c>
      <c r="F33" s="314">
        <v>63</v>
      </c>
      <c r="G33" s="309">
        <v>62</v>
      </c>
      <c r="H33" s="89">
        <v>65</v>
      </c>
      <c r="I33" s="89">
        <v>63</v>
      </c>
      <c r="J33" s="89">
        <v>62</v>
      </c>
      <c r="K33" s="42">
        <v>59</v>
      </c>
      <c r="L33" s="42">
        <v>63.9</v>
      </c>
      <c r="M33" s="42">
        <v>60.3</v>
      </c>
      <c r="N33" s="114">
        <v>72.599999999999994</v>
      </c>
    </row>
    <row r="34" spans="1:14" ht="15" customHeight="1">
      <c r="A34" s="893" t="s">
        <v>145</v>
      </c>
      <c r="B34" s="79" t="s">
        <v>133</v>
      </c>
      <c r="C34" s="350">
        <v>1</v>
      </c>
      <c r="D34" s="350">
        <v>3</v>
      </c>
      <c r="E34" s="298">
        <v>5</v>
      </c>
      <c r="F34" s="316">
        <v>6</v>
      </c>
      <c r="G34" s="299">
        <v>3</v>
      </c>
      <c r="H34" s="80">
        <v>1</v>
      </c>
      <c r="I34" s="80">
        <v>3</v>
      </c>
      <c r="J34" s="80">
        <v>3</v>
      </c>
      <c r="K34" s="91">
        <v>0</v>
      </c>
      <c r="L34" s="91">
        <v>1</v>
      </c>
      <c r="M34" s="91">
        <v>0</v>
      </c>
      <c r="N34" s="92">
        <v>3</v>
      </c>
    </row>
    <row r="35" spans="1:14">
      <c r="A35" s="894"/>
      <c r="B35" s="71" t="s">
        <v>134</v>
      </c>
      <c r="C35" s="351">
        <v>6</v>
      </c>
      <c r="D35" s="351">
        <v>6</v>
      </c>
      <c r="E35" s="300">
        <v>5</v>
      </c>
      <c r="F35" s="312">
        <v>2</v>
      </c>
      <c r="G35" s="301">
        <v>0</v>
      </c>
      <c r="H35" s="68">
        <v>0</v>
      </c>
      <c r="I35" s="68">
        <v>2</v>
      </c>
      <c r="J35" s="68">
        <v>0</v>
      </c>
      <c r="K35" s="70">
        <v>2</v>
      </c>
      <c r="L35" s="70">
        <v>0</v>
      </c>
      <c r="M35" s="70">
        <v>0</v>
      </c>
      <c r="N35" s="93">
        <v>0</v>
      </c>
    </row>
    <row r="36" spans="1:14">
      <c r="A36" s="894"/>
      <c r="B36" s="71" t="s">
        <v>136</v>
      </c>
      <c r="C36" s="351">
        <v>70</v>
      </c>
      <c r="D36" s="351">
        <v>70</v>
      </c>
      <c r="E36" s="300">
        <v>70</v>
      </c>
      <c r="F36" s="312">
        <v>72.89</v>
      </c>
      <c r="G36" s="301">
        <v>74.59</v>
      </c>
      <c r="H36" s="68">
        <v>79.05</v>
      </c>
      <c r="I36" s="68">
        <v>76.180000000000007</v>
      </c>
      <c r="J36" s="69">
        <v>73.599999999999994</v>
      </c>
      <c r="K36" s="70">
        <v>69.55</v>
      </c>
      <c r="L36" s="70">
        <v>69.900000000000006</v>
      </c>
      <c r="M36" s="70">
        <v>73.900000000000006</v>
      </c>
      <c r="N36" s="93">
        <v>74.2</v>
      </c>
    </row>
    <row r="37" spans="1:14" ht="15.75" thickBot="1">
      <c r="A37" s="895"/>
      <c r="B37" s="84" t="s">
        <v>137</v>
      </c>
      <c r="C37" s="352">
        <v>64</v>
      </c>
      <c r="D37" s="352">
        <v>66</v>
      </c>
      <c r="E37" s="302">
        <v>68</v>
      </c>
      <c r="F37" s="317">
        <v>71</v>
      </c>
      <c r="G37" s="303">
        <v>71</v>
      </c>
      <c r="H37" s="85">
        <v>73</v>
      </c>
      <c r="I37" s="85">
        <v>69</v>
      </c>
      <c r="J37" s="85">
        <v>67</v>
      </c>
      <c r="K37" s="94">
        <v>64</v>
      </c>
      <c r="L37" s="94">
        <v>63.3</v>
      </c>
      <c r="M37" s="94">
        <v>68.2</v>
      </c>
      <c r="N37" s="95">
        <v>72.599999999999994</v>
      </c>
    </row>
    <row r="38" spans="1:14">
      <c r="A38" s="896" t="s">
        <v>11</v>
      </c>
      <c r="B38" s="98" t="s">
        <v>133</v>
      </c>
      <c r="C38" s="359">
        <v>4</v>
      </c>
      <c r="D38" s="359">
        <v>2</v>
      </c>
      <c r="E38" s="318">
        <v>4</v>
      </c>
      <c r="F38" s="319">
        <v>4</v>
      </c>
      <c r="G38" s="320">
        <v>3</v>
      </c>
      <c r="H38" s="99">
        <v>2</v>
      </c>
      <c r="I38" s="99">
        <v>1</v>
      </c>
      <c r="J38" s="99">
        <v>2</v>
      </c>
      <c r="K38" s="78">
        <v>3</v>
      </c>
      <c r="L38" s="78">
        <v>0</v>
      </c>
      <c r="M38" s="78">
        <v>1</v>
      </c>
      <c r="N38" s="119">
        <v>1</v>
      </c>
    </row>
    <row r="39" spans="1:14">
      <c r="A39" s="897"/>
      <c r="B39" s="72" t="s">
        <v>134</v>
      </c>
      <c r="C39" s="354">
        <v>0</v>
      </c>
      <c r="D39" s="354">
        <v>0</v>
      </c>
      <c r="E39" s="306">
        <v>3</v>
      </c>
      <c r="F39" s="312">
        <v>0</v>
      </c>
      <c r="G39" s="307">
        <v>1</v>
      </c>
      <c r="H39" s="28">
        <v>0</v>
      </c>
      <c r="I39" s="28">
        <v>0</v>
      </c>
      <c r="J39" s="28">
        <v>0</v>
      </c>
      <c r="K39" s="49">
        <v>1</v>
      </c>
      <c r="L39" s="49">
        <v>2</v>
      </c>
      <c r="M39" s="49">
        <v>11</v>
      </c>
      <c r="N39" s="120">
        <v>0</v>
      </c>
    </row>
    <row r="40" spans="1:14">
      <c r="A40" s="897"/>
      <c r="B40" s="72" t="s">
        <v>136</v>
      </c>
      <c r="C40" s="354">
        <v>63</v>
      </c>
      <c r="D40" s="354">
        <v>67</v>
      </c>
      <c r="E40" s="306">
        <v>64</v>
      </c>
      <c r="F40" s="312">
        <v>71.53</v>
      </c>
      <c r="G40" s="307">
        <v>69.900000000000006</v>
      </c>
      <c r="H40" s="28">
        <v>71.06</v>
      </c>
      <c r="I40" s="28">
        <v>69.599999999999994</v>
      </c>
      <c r="J40" s="28">
        <v>69.760000000000005</v>
      </c>
      <c r="K40" s="49">
        <v>67.900000000000006</v>
      </c>
      <c r="L40" s="49">
        <v>61.2</v>
      </c>
      <c r="M40" s="49">
        <v>63.6</v>
      </c>
      <c r="N40" s="120">
        <v>69.400000000000006</v>
      </c>
    </row>
    <row r="41" spans="1:14" ht="15.75" thickBot="1">
      <c r="A41" s="898"/>
      <c r="B41" s="88" t="s">
        <v>137</v>
      </c>
      <c r="C41" s="355">
        <v>59</v>
      </c>
      <c r="D41" s="355"/>
      <c r="E41" s="308">
        <v>66</v>
      </c>
      <c r="F41" s="314">
        <v>70</v>
      </c>
      <c r="G41" s="309">
        <v>69</v>
      </c>
      <c r="H41" s="89">
        <v>71</v>
      </c>
      <c r="I41" s="89">
        <v>69</v>
      </c>
      <c r="J41" s="89">
        <v>68</v>
      </c>
      <c r="K41" s="74">
        <v>66.400000000000006</v>
      </c>
      <c r="L41" s="74">
        <v>60.6</v>
      </c>
      <c r="M41" s="74">
        <v>60.1</v>
      </c>
      <c r="N41" s="121">
        <v>64.099999999999994</v>
      </c>
    </row>
    <row r="42" spans="1:14">
      <c r="A42" s="899" t="s">
        <v>146</v>
      </c>
      <c r="B42" s="79" t="s">
        <v>133</v>
      </c>
      <c r="C42" s="350">
        <v>1</v>
      </c>
      <c r="D42" s="350">
        <v>71</v>
      </c>
      <c r="E42" s="298">
        <v>3</v>
      </c>
      <c r="F42" s="316">
        <v>0</v>
      </c>
      <c r="G42" s="299">
        <v>0</v>
      </c>
      <c r="H42" s="80">
        <v>0</v>
      </c>
      <c r="I42" s="80">
        <v>0</v>
      </c>
      <c r="J42" s="80">
        <v>0</v>
      </c>
      <c r="K42" s="81">
        <v>1</v>
      </c>
      <c r="L42" s="81">
        <v>0</v>
      </c>
      <c r="M42" s="81">
        <v>0</v>
      </c>
      <c r="N42" s="82">
        <v>0</v>
      </c>
    </row>
    <row r="43" spans="1:14">
      <c r="A43" s="900"/>
      <c r="B43" s="71" t="s">
        <v>134</v>
      </c>
      <c r="C43" s="351">
        <v>4</v>
      </c>
      <c r="D43" s="351">
        <v>2</v>
      </c>
      <c r="E43" s="300">
        <v>2</v>
      </c>
      <c r="F43" s="312">
        <v>0</v>
      </c>
      <c r="G43" s="301">
        <v>2</v>
      </c>
      <c r="H43" s="68">
        <v>0</v>
      </c>
      <c r="I43" s="68">
        <v>1</v>
      </c>
      <c r="J43" s="68">
        <v>1</v>
      </c>
      <c r="K43" s="67">
        <v>1</v>
      </c>
      <c r="L43" s="67">
        <v>0</v>
      </c>
      <c r="M43" s="67">
        <v>0</v>
      </c>
      <c r="N43" s="83">
        <v>0</v>
      </c>
    </row>
    <row r="44" spans="1:14">
      <c r="A44" s="900"/>
      <c r="B44" s="71" t="s">
        <v>136</v>
      </c>
      <c r="C44" s="351">
        <v>68</v>
      </c>
      <c r="D44" s="351">
        <v>71</v>
      </c>
      <c r="E44" s="300">
        <v>77</v>
      </c>
      <c r="F44" s="312">
        <v>76.180000000000007</v>
      </c>
      <c r="G44" s="301">
        <v>73.78</v>
      </c>
      <c r="H44" s="68">
        <v>78.33</v>
      </c>
      <c r="I44" s="68">
        <v>70.8</v>
      </c>
      <c r="J44" s="68">
        <v>74.010000000000005</v>
      </c>
      <c r="K44" s="67">
        <v>75.099999999999994</v>
      </c>
      <c r="L44" s="67">
        <v>72.3</v>
      </c>
      <c r="M44" s="67">
        <v>70.25</v>
      </c>
      <c r="N44" s="83">
        <v>79.599999999999994</v>
      </c>
    </row>
    <row r="45" spans="1:14" ht="15.75" thickBot="1">
      <c r="A45" s="901"/>
      <c r="B45" s="84" t="s">
        <v>137</v>
      </c>
      <c r="C45" s="352">
        <v>64</v>
      </c>
      <c r="D45" s="352">
        <v>68</v>
      </c>
      <c r="E45" s="302">
        <v>75</v>
      </c>
      <c r="F45" s="317">
        <v>74</v>
      </c>
      <c r="G45" s="303">
        <v>73</v>
      </c>
      <c r="H45" s="85">
        <v>76</v>
      </c>
      <c r="I45" s="85">
        <v>70</v>
      </c>
      <c r="J45" s="85">
        <v>73</v>
      </c>
      <c r="K45" s="86">
        <v>72</v>
      </c>
      <c r="L45" s="86">
        <v>69</v>
      </c>
      <c r="M45" s="86">
        <v>66.56</v>
      </c>
      <c r="N45" s="87">
        <v>78.8</v>
      </c>
    </row>
    <row r="46" spans="1:14">
      <c r="A46" s="897" t="s">
        <v>147</v>
      </c>
      <c r="B46" s="90" t="s">
        <v>133</v>
      </c>
      <c r="C46" s="356">
        <v>0</v>
      </c>
      <c r="D46" s="356">
        <v>0</v>
      </c>
      <c r="E46" s="310">
        <v>0</v>
      </c>
      <c r="F46" s="319">
        <v>0</v>
      </c>
      <c r="G46" s="311">
        <v>0</v>
      </c>
      <c r="H46" s="48">
        <v>0</v>
      </c>
      <c r="I46" s="48">
        <v>0</v>
      </c>
      <c r="J46" s="48">
        <v>0</v>
      </c>
      <c r="K46" s="47">
        <v>0</v>
      </c>
      <c r="L46" s="47">
        <v>0</v>
      </c>
      <c r="M46" s="47">
        <v>0</v>
      </c>
      <c r="N46" s="122">
        <v>0</v>
      </c>
    </row>
    <row r="47" spans="1:14">
      <c r="A47" s="897"/>
      <c r="B47" s="73" t="s">
        <v>134</v>
      </c>
      <c r="C47" s="357">
        <v>0</v>
      </c>
      <c r="D47" s="357">
        <v>0</v>
      </c>
      <c r="E47" s="312">
        <v>0</v>
      </c>
      <c r="F47" s="312">
        <v>0</v>
      </c>
      <c r="G47" s="313">
        <v>0</v>
      </c>
      <c r="H47" s="30">
        <v>0</v>
      </c>
      <c r="I47" s="30">
        <v>0</v>
      </c>
      <c r="J47" s="30">
        <v>0</v>
      </c>
      <c r="K47" s="31">
        <v>0</v>
      </c>
      <c r="L47" s="31">
        <v>0</v>
      </c>
      <c r="M47" s="31">
        <v>0</v>
      </c>
      <c r="N47" s="123">
        <v>0</v>
      </c>
    </row>
    <row r="48" spans="1:14">
      <c r="A48" s="897"/>
      <c r="B48" s="73" t="s">
        <v>136</v>
      </c>
      <c r="C48" s="357">
        <v>60</v>
      </c>
      <c r="D48" s="357">
        <v>62</v>
      </c>
      <c r="E48" s="312">
        <v>86</v>
      </c>
      <c r="F48" s="312">
        <v>69.400000000000006</v>
      </c>
      <c r="G48" s="313">
        <v>78.5</v>
      </c>
      <c r="H48" s="30">
        <v>79.2</v>
      </c>
      <c r="I48" s="30">
        <v>64</v>
      </c>
      <c r="J48" s="30">
        <v>87</v>
      </c>
      <c r="K48" s="31">
        <v>64.2</v>
      </c>
      <c r="L48" s="31">
        <v>63.2</v>
      </c>
      <c r="M48" s="31">
        <v>65</v>
      </c>
      <c r="N48" s="123">
        <v>67.599999999999994</v>
      </c>
    </row>
    <row r="49" spans="1:14" ht="15.75" thickBot="1">
      <c r="A49" s="897"/>
      <c r="B49" s="96" t="s">
        <v>137</v>
      </c>
      <c r="C49" s="358">
        <v>57</v>
      </c>
      <c r="D49" s="358"/>
      <c r="E49" s="314">
        <v>78</v>
      </c>
      <c r="F49" s="314">
        <v>56</v>
      </c>
      <c r="G49" s="315">
        <v>70</v>
      </c>
      <c r="H49" s="97">
        <v>70</v>
      </c>
      <c r="I49" s="97">
        <v>67</v>
      </c>
      <c r="J49" s="97">
        <v>66</v>
      </c>
      <c r="K49" s="46">
        <v>61</v>
      </c>
      <c r="L49" s="46">
        <v>55.4</v>
      </c>
      <c r="M49" s="46">
        <v>41</v>
      </c>
      <c r="N49" s="124">
        <v>61.7</v>
      </c>
    </row>
    <row r="50" spans="1:14">
      <c r="A50" s="899" t="s">
        <v>148</v>
      </c>
      <c r="B50" s="79" t="s">
        <v>133</v>
      </c>
      <c r="C50" s="350"/>
      <c r="D50" s="350"/>
      <c r="E50" s="298">
        <v>0</v>
      </c>
      <c r="F50" s="316">
        <v>0</v>
      </c>
      <c r="G50" s="299">
        <v>1</v>
      </c>
      <c r="H50" s="80">
        <v>0</v>
      </c>
      <c r="I50" s="80">
        <v>0</v>
      </c>
      <c r="J50" s="80">
        <v>0</v>
      </c>
      <c r="K50" s="81">
        <v>0</v>
      </c>
      <c r="L50" s="81">
        <v>0</v>
      </c>
      <c r="M50" s="81">
        <v>0</v>
      </c>
      <c r="N50" s="82">
        <v>0</v>
      </c>
    </row>
    <row r="51" spans="1:14">
      <c r="A51" s="900"/>
      <c r="B51" s="71" t="s">
        <v>134</v>
      </c>
      <c r="C51" s="351"/>
      <c r="D51" s="351"/>
      <c r="E51" s="300">
        <v>0</v>
      </c>
      <c r="F51" s="312">
        <v>0</v>
      </c>
      <c r="G51" s="301">
        <v>0</v>
      </c>
      <c r="H51" s="68">
        <v>0</v>
      </c>
      <c r="I51" s="68">
        <v>0</v>
      </c>
      <c r="J51" s="68">
        <v>0</v>
      </c>
      <c r="K51" s="67">
        <v>0</v>
      </c>
      <c r="L51" s="67">
        <v>0</v>
      </c>
      <c r="M51" s="67">
        <v>0</v>
      </c>
      <c r="N51" s="83">
        <v>0</v>
      </c>
    </row>
    <row r="52" spans="1:14">
      <c r="A52" s="900"/>
      <c r="B52" s="71" t="s">
        <v>136</v>
      </c>
      <c r="C52" s="351"/>
      <c r="D52" s="351"/>
      <c r="E52" s="300">
        <v>91</v>
      </c>
      <c r="F52" s="312">
        <v>77</v>
      </c>
      <c r="G52" s="301">
        <v>100</v>
      </c>
      <c r="H52" s="68">
        <v>0</v>
      </c>
      <c r="I52" s="68">
        <v>85</v>
      </c>
      <c r="J52" s="68">
        <v>64.400000000000006</v>
      </c>
      <c r="K52" s="67">
        <v>79</v>
      </c>
      <c r="L52" s="67">
        <v>68.3</v>
      </c>
      <c r="M52" s="67">
        <v>76.599999999999994</v>
      </c>
      <c r="N52" s="83">
        <v>70.5</v>
      </c>
    </row>
    <row r="53" spans="1:14" ht="15.75" thickBot="1">
      <c r="A53" s="901"/>
      <c r="B53" s="84" t="s">
        <v>137</v>
      </c>
      <c r="C53" s="352">
        <v>86</v>
      </c>
      <c r="D53" s="352"/>
      <c r="E53" s="302">
        <v>91</v>
      </c>
      <c r="F53" s="302">
        <v>77</v>
      </c>
      <c r="G53" s="303">
        <v>70</v>
      </c>
      <c r="H53" s="85">
        <v>0</v>
      </c>
      <c r="I53" s="85">
        <v>74</v>
      </c>
      <c r="J53" s="85">
        <v>64</v>
      </c>
      <c r="K53" s="86">
        <v>75</v>
      </c>
      <c r="L53" s="86">
        <v>65.2</v>
      </c>
      <c r="M53" s="86">
        <v>66.5</v>
      </c>
      <c r="N53" s="87">
        <v>57.4</v>
      </c>
    </row>
    <row r="54" spans="1:14">
      <c r="A54" s="896" t="s">
        <v>10</v>
      </c>
      <c r="B54" s="90" t="s">
        <v>133</v>
      </c>
      <c r="C54" s="356">
        <v>0</v>
      </c>
      <c r="D54" s="356">
        <v>0</v>
      </c>
      <c r="E54" s="310">
        <v>0</v>
      </c>
      <c r="F54" s="310">
        <v>2</v>
      </c>
      <c r="G54" s="311">
        <v>1</v>
      </c>
      <c r="H54" s="48">
        <v>0</v>
      </c>
      <c r="I54" s="48">
        <v>0</v>
      </c>
      <c r="J54" s="48">
        <v>0</v>
      </c>
      <c r="K54" s="47">
        <v>0</v>
      </c>
      <c r="L54" s="47">
        <v>1</v>
      </c>
      <c r="M54" s="47">
        <v>1</v>
      </c>
      <c r="N54" s="122">
        <v>2</v>
      </c>
    </row>
    <row r="55" spans="1:14">
      <c r="A55" s="897"/>
      <c r="B55" s="73" t="s">
        <v>134</v>
      </c>
      <c r="C55" s="357">
        <v>0</v>
      </c>
      <c r="D55" s="357">
        <v>0</v>
      </c>
      <c r="E55" s="312">
        <v>0</v>
      </c>
      <c r="F55" s="312">
        <v>0</v>
      </c>
      <c r="G55" s="313">
        <v>0</v>
      </c>
      <c r="H55" s="30">
        <v>0</v>
      </c>
      <c r="I55" s="30">
        <v>0</v>
      </c>
      <c r="J55" s="30">
        <v>0</v>
      </c>
      <c r="K55" s="31">
        <v>0</v>
      </c>
      <c r="L55" s="31">
        <v>0</v>
      </c>
      <c r="M55" s="31">
        <v>0</v>
      </c>
      <c r="N55" s="123">
        <v>0</v>
      </c>
    </row>
    <row r="56" spans="1:14">
      <c r="A56" s="897"/>
      <c r="B56" s="73" t="s">
        <v>136</v>
      </c>
      <c r="C56" s="357">
        <v>67</v>
      </c>
      <c r="D56" s="357">
        <v>63</v>
      </c>
      <c r="E56" s="312">
        <v>62</v>
      </c>
      <c r="F56" s="312">
        <v>72.42</v>
      </c>
      <c r="G56" s="313">
        <v>76.06</v>
      </c>
      <c r="H56" s="30">
        <v>68.290000000000006</v>
      </c>
      <c r="I56" s="30">
        <v>73.290000000000006</v>
      </c>
      <c r="J56" s="30">
        <v>64.900000000000006</v>
      </c>
      <c r="K56" s="31">
        <v>71.900000000000006</v>
      </c>
      <c r="L56" s="31">
        <v>72.599999999999994</v>
      </c>
      <c r="M56" s="31">
        <v>67.8</v>
      </c>
      <c r="N56" s="123">
        <v>81</v>
      </c>
    </row>
    <row r="57" spans="1:14" ht="15.75" thickBot="1">
      <c r="A57" s="898"/>
      <c r="B57" s="96" t="s">
        <v>137</v>
      </c>
      <c r="C57" s="358">
        <v>63</v>
      </c>
      <c r="D57" s="358">
        <v>61</v>
      </c>
      <c r="E57" s="314">
        <v>59</v>
      </c>
      <c r="F57" s="314">
        <v>70</v>
      </c>
      <c r="G57" s="315">
        <v>68.290000000000006</v>
      </c>
      <c r="H57" s="97">
        <v>69</v>
      </c>
      <c r="I57" s="97">
        <v>68</v>
      </c>
      <c r="J57" s="97">
        <v>67</v>
      </c>
      <c r="K57" s="46">
        <v>65</v>
      </c>
      <c r="L57" s="46">
        <v>65.3</v>
      </c>
      <c r="M57" s="46">
        <v>63.9</v>
      </c>
      <c r="N57" s="124">
        <v>74.400000000000006</v>
      </c>
    </row>
    <row r="58" spans="1:14">
      <c r="A58" s="890" t="s">
        <v>149</v>
      </c>
      <c r="B58" s="100" t="s">
        <v>133</v>
      </c>
      <c r="C58" s="321">
        <v>54</v>
      </c>
      <c r="D58" s="321">
        <v>53</v>
      </c>
      <c r="E58" s="321">
        <f>SUM(E3,E10,E14,E18,E22,E26,E30,E34,E38,E42,E46,E50,E54)</f>
        <v>41</v>
      </c>
      <c r="F58" s="321">
        <v>56</v>
      </c>
      <c r="G58" s="101">
        <f t="shared" ref="G58:N59" si="0">SUM(G3,G10,G14,G18,G22,G26,G30,G34,G38,G42,G46,G50,G54)</f>
        <v>56</v>
      </c>
      <c r="H58" s="102">
        <f t="shared" si="0"/>
        <v>61</v>
      </c>
      <c r="I58" s="102">
        <f t="shared" si="0"/>
        <v>37</v>
      </c>
      <c r="J58" s="102">
        <f t="shared" si="0"/>
        <v>38</v>
      </c>
      <c r="K58" s="102">
        <f t="shared" si="0"/>
        <v>39</v>
      </c>
      <c r="L58" s="102">
        <f t="shared" si="0"/>
        <v>40</v>
      </c>
      <c r="M58" s="102">
        <f t="shared" si="0"/>
        <v>31</v>
      </c>
      <c r="N58" s="103">
        <f t="shared" si="0"/>
        <v>57</v>
      </c>
    </row>
    <row r="59" spans="1:14" ht="15.75" thickBot="1">
      <c r="A59" s="891"/>
      <c r="B59" s="104" t="s">
        <v>134</v>
      </c>
      <c r="C59" s="322">
        <v>66</v>
      </c>
      <c r="D59" s="322">
        <v>87</v>
      </c>
      <c r="E59" s="322">
        <f>SUM(E4,E11,E15,E19,E23,E27,E31,E35,E39,E43,E47,E51,E55)</f>
        <v>81</v>
      </c>
      <c r="F59" s="322">
        <v>99</v>
      </c>
      <c r="G59" s="105">
        <f t="shared" si="0"/>
        <v>106</v>
      </c>
      <c r="H59" s="106">
        <f t="shared" si="0"/>
        <v>80</v>
      </c>
      <c r="I59" s="106">
        <f t="shared" si="0"/>
        <v>56</v>
      </c>
      <c r="J59" s="106">
        <f t="shared" si="0"/>
        <v>109</v>
      </c>
      <c r="K59" s="106">
        <f t="shared" si="0"/>
        <v>158</v>
      </c>
      <c r="L59" s="106">
        <f t="shared" si="0"/>
        <v>304</v>
      </c>
      <c r="M59" s="106">
        <f t="shared" si="0"/>
        <v>104</v>
      </c>
      <c r="N59" s="107">
        <f t="shared" si="0"/>
        <v>126</v>
      </c>
    </row>
    <row r="61" spans="1:14">
      <c r="F61" s="10"/>
    </row>
  </sheetData>
  <mergeCells count="16">
    <mergeCell ref="A1:N1"/>
    <mergeCell ref="A58:A59"/>
    <mergeCell ref="A30:A33"/>
    <mergeCell ref="A18:A21"/>
    <mergeCell ref="A38:A41"/>
    <mergeCell ref="A54:A57"/>
    <mergeCell ref="A42:A45"/>
    <mergeCell ref="A46:A49"/>
    <mergeCell ref="A50:A53"/>
    <mergeCell ref="A3:A6"/>
    <mergeCell ref="A7:A9"/>
    <mergeCell ref="A10:A13"/>
    <mergeCell ref="A34:A37"/>
    <mergeCell ref="A22:A25"/>
    <mergeCell ref="A14:A17"/>
    <mergeCell ref="A26:A29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verticalDpi="0" r:id="rId1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8.85546875" defaultRowHeight="15"/>
  <cols>
    <col min="1" max="1" width="4.7109375" style="1" customWidth="1"/>
    <col min="2" max="2" width="17.7109375" style="1" customWidth="1"/>
    <col min="3" max="3" width="12.28515625" style="33" customWidth="1"/>
    <col min="4" max="4" width="10.28515625" style="33" customWidth="1"/>
    <col min="5" max="5" width="12.28515625" style="33" bestFit="1" customWidth="1"/>
    <col min="6" max="6" width="14.7109375" style="33" bestFit="1" customWidth="1"/>
    <col min="7" max="7" width="7.5703125" style="33" bestFit="1" customWidth="1"/>
    <col min="8" max="8" width="10.28515625" style="56" bestFit="1" customWidth="1"/>
    <col min="9" max="9" width="6.85546875" style="56" bestFit="1" customWidth="1"/>
    <col min="10" max="10" width="8.5703125" style="56" bestFit="1" customWidth="1"/>
    <col min="11" max="11" width="6" style="56" bestFit="1" customWidth="1"/>
    <col min="12" max="14" width="6.140625" style="56" customWidth="1"/>
    <col min="15" max="15" width="6.140625" style="10" customWidth="1"/>
    <col min="16" max="16" width="9.42578125" style="56" bestFit="1" customWidth="1"/>
    <col min="17" max="17" width="4.85546875" style="1" hidden="1" customWidth="1"/>
    <col min="18" max="18" width="7.28515625" style="1" hidden="1" customWidth="1"/>
    <col min="19" max="19" width="8" style="1" hidden="1" customWidth="1"/>
    <col min="20" max="20" width="7.5703125" style="33" bestFit="1" customWidth="1"/>
    <col min="21" max="21" width="9.7109375" style="657" customWidth="1"/>
    <col min="22" max="22" width="11.42578125" style="644" bestFit="1" customWidth="1"/>
    <col min="23" max="23" width="8.28515625" style="1" bestFit="1" customWidth="1"/>
    <col min="24" max="16384" width="18.85546875" style="1"/>
  </cols>
  <sheetData>
    <row r="1" spans="1:23" ht="25.5" customHeight="1" thickBot="1">
      <c r="A1" s="903" t="s">
        <v>189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903"/>
      <c r="M1" s="903"/>
      <c r="N1" s="903"/>
      <c r="O1" s="903"/>
      <c r="P1" s="903"/>
      <c r="Q1" s="903"/>
      <c r="R1" s="903"/>
      <c r="S1" s="903"/>
      <c r="T1" s="903"/>
      <c r="U1" s="903"/>
      <c r="V1" s="903"/>
      <c r="W1" s="903"/>
    </row>
    <row r="2" spans="1:23" ht="15.75" customHeight="1" thickBot="1">
      <c r="A2" s="904"/>
      <c r="B2" s="37" t="s">
        <v>32</v>
      </c>
      <c r="C2" s="125" t="s">
        <v>171</v>
      </c>
      <c r="D2" s="223" t="s">
        <v>117</v>
      </c>
      <c r="E2" s="125" t="s">
        <v>152</v>
      </c>
      <c r="F2" s="125" t="s">
        <v>12</v>
      </c>
      <c r="G2" s="126" t="s">
        <v>13</v>
      </c>
      <c r="H2" s="128" t="s">
        <v>11</v>
      </c>
      <c r="I2" s="129" t="s">
        <v>9</v>
      </c>
      <c r="J2" s="129" t="s">
        <v>15</v>
      </c>
      <c r="K2" s="127" t="s">
        <v>29</v>
      </c>
      <c r="L2" s="129" t="s">
        <v>36</v>
      </c>
      <c r="M2" s="127" t="s">
        <v>37</v>
      </c>
      <c r="N2" s="129" t="s">
        <v>183</v>
      </c>
      <c r="O2" s="127" t="s">
        <v>163</v>
      </c>
      <c r="P2" s="128" t="s">
        <v>153</v>
      </c>
      <c r="Q2" s="185" t="s">
        <v>154</v>
      </c>
      <c r="R2" s="38" t="s">
        <v>155</v>
      </c>
      <c r="S2" s="41" t="s">
        <v>155</v>
      </c>
      <c r="T2" s="222" t="s">
        <v>14</v>
      </c>
      <c r="U2" s="910" t="s">
        <v>190</v>
      </c>
      <c r="V2" s="906" t="s">
        <v>178</v>
      </c>
      <c r="W2" s="908" t="s">
        <v>164</v>
      </c>
    </row>
    <row r="3" spans="1:23" s="157" customFormat="1" ht="15.75" customHeight="1" thickBot="1">
      <c r="A3" s="905"/>
      <c r="B3" s="187" t="s">
        <v>188</v>
      </c>
      <c r="C3" s="188">
        <v>4.5</v>
      </c>
      <c r="D3" s="224">
        <v>74</v>
      </c>
      <c r="E3" s="188">
        <v>72</v>
      </c>
      <c r="F3" s="188">
        <v>66</v>
      </c>
      <c r="G3" s="189">
        <v>68</v>
      </c>
      <c r="H3" s="188">
        <v>63</v>
      </c>
      <c r="I3" s="190">
        <v>75</v>
      </c>
      <c r="J3" s="190">
        <v>66</v>
      </c>
      <c r="K3" s="191">
        <v>70</v>
      </c>
      <c r="L3" s="190">
        <v>68</v>
      </c>
      <c r="M3" s="191">
        <v>60</v>
      </c>
      <c r="N3" s="190"/>
      <c r="O3" s="191"/>
      <c r="P3" s="188">
        <v>67</v>
      </c>
      <c r="Q3" s="191"/>
      <c r="R3" s="192"/>
      <c r="S3" s="193"/>
      <c r="T3" s="221">
        <v>73</v>
      </c>
      <c r="U3" s="911"/>
      <c r="V3" s="907"/>
      <c r="W3" s="909"/>
    </row>
    <row r="4" spans="1:23" s="158" customFormat="1" ht="15.75" thickBot="1">
      <c r="A4" s="905"/>
      <c r="B4" s="186" t="s">
        <v>177</v>
      </c>
      <c r="C4" s="128">
        <v>4.4000000000000004</v>
      </c>
      <c r="D4" s="653">
        <v>78</v>
      </c>
      <c r="E4" s="128">
        <v>65</v>
      </c>
      <c r="F4" s="128">
        <v>67</v>
      </c>
      <c r="G4" s="126">
        <v>68</v>
      </c>
      <c r="H4" s="128">
        <v>67</v>
      </c>
      <c r="I4" s="129">
        <v>71</v>
      </c>
      <c r="J4" s="129">
        <v>61</v>
      </c>
      <c r="K4" s="127">
        <v>70</v>
      </c>
      <c r="L4" s="129">
        <v>71</v>
      </c>
      <c r="M4" s="127"/>
      <c r="N4" s="129"/>
      <c r="O4" s="127"/>
      <c r="P4" s="128">
        <v>63</v>
      </c>
      <c r="Q4" s="127"/>
      <c r="R4" s="654"/>
      <c r="S4" s="655"/>
      <c r="T4" s="656">
        <v>65</v>
      </c>
      <c r="U4" s="912"/>
      <c r="V4" s="907"/>
      <c r="W4" s="909"/>
    </row>
    <row r="5" spans="1:23" ht="15.75" thickBot="1">
      <c r="A5" s="402">
        <v>1</v>
      </c>
      <c r="B5" s="658" t="s">
        <v>94</v>
      </c>
      <c r="C5" s="648">
        <v>4.5</v>
      </c>
      <c r="D5" s="649">
        <v>79</v>
      </c>
      <c r="E5" s="648">
        <v>78</v>
      </c>
      <c r="F5" s="648">
        <v>73</v>
      </c>
      <c r="G5" s="403">
        <v>71</v>
      </c>
      <c r="H5" s="403">
        <v>76</v>
      </c>
      <c r="I5" s="403">
        <v>80</v>
      </c>
      <c r="J5" s="403">
        <v>74</v>
      </c>
      <c r="K5" s="650">
        <v>74</v>
      </c>
      <c r="L5" s="403">
        <v>68</v>
      </c>
      <c r="M5" s="403"/>
      <c r="N5" s="403"/>
      <c r="O5" s="403"/>
      <c r="P5" s="403"/>
      <c r="Q5" s="397"/>
      <c r="R5" s="397"/>
      <c r="S5" s="398"/>
      <c r="T5" s="403">
        <v>85</v>
      </c>
      <c r="U5" s="775">
        <f>AVERAGE(D5:T5)</f>
        <v>75.8</v>
      </c>
      <c r="V5" s="651">
        <v>74</v>
      </c>
      <c r="W5" s="399">
        <f>U5-V5</f>
        <v>1.7999999999999972</v>
      </c>
    </row>
    <row r="6" spans="1:23" ht="15.75" thickBot="1">
      <c r="A6" s="652">
        <v>2</v>
      </c>
      <c r="B6" s="3" t="s">
        <v>95</v>
      </c>
      <c r="C6" s="236">
        <v>4.7</v>
      </c>
      <c r="D6" s="235">
        <v>81</v>
      </c>
      <c r="E6" s="236">
        <v>76</v>
      </c>
      <c r="F6" s="236">
        <v>77</v>
      </c>
      <c r="G6" s="229">
        <v>88</v>
      </c>
      <c r="H6" s="229">
        <v>79</v>
      </c>
      <c r="I6" s="229">
        <v>75</v>
      </c>
      <c r="J6" s="229">
        <v>74</v>
      </c>
      <c r="K6" s="229">
        <v>81</v>
      </c>
      <c r="L6" s="229">
        <v>80</v>
      </c>
      <c r="M6" s="229"/>
      <c r="N6" s="229"/>
      <c r="O6" s="32"/>
      <c r="P6" s="229"/>
      <c r="Q6" s="32"/>
      <c r="R6" s="32"/>
      <c r="S6" s="2"/>
      <c r="T6" s="229">
        <v>78</v>
      </c>
      <c r="U6" s="775">
        <f t="shared" ref="U6:U68" si="0">AVERAGE(D6:T6)</f>
        <v>78.900000000000006</v>
      </c>
      <c r="V6" s="401">
        <v>71.7</v>
      </c>
      <c r="W6" s="399">
        <f t="shared" ref="W6:W69" si="1">U6-V6</f>
        <v>7.2000000000000028</v>
      </c>
    </row>
    <row r="7" spans="1:23" ht="15.75" thickBot="1">
      <c r="A7" s="652">
        <v>3</v>
      </c>
      <c r="B7" s="3" t="s">
        <v>96</v>
      </c>
      <c r="C7" s="236">
        <v>4.5999999999999996</v>
      </c>
      <c r="D7" s="235">
        <v>78</v>
      </c>
      <c r="E7" s="236">
        <v>76</v>
      </c>
      <c r="F7" s="31">
        <v>74</v>
      </c>
      <c r="G7" s="229">
        <v>71</v>
      </c>
      <c r="H7" s="229">
        <v>68</v>
      </c>
      <c r="I7" s="229">
        <v>63</v>
      </c>
      <c r="J7" s="229">
        <v>64</v>
      </c>
      <c r="K7" s="229">
        <v>68</v>
      </c>
      <c r="L7" s="229">
        <v>75</v>
      </c>
      <c r="M7" s="229"/>
      <c r="N7" s="229"/>
      <c r="O7" s="32"/>
      <c r="P7" s="229">
        <v>90</v>
      </c>
      <c r="Q7" s="32"/>
      <c r="R7" s="32"/>
      <c r="S7" s="2"/>
      <c r="T7" s="229">
        <v>76</v>
      </c>
      <c r="U7" s="775">
        <f t="shared" si="0"/>
        <v>73</v>
      </c>
      <c r="V7" s="401">
        <v>70.599999999999994</v>
      </c>
      <c r="W7" s="399">
        <f t="shared" si="1"/>
        <v>2.4000000000000057</v>
      </c>
    </row>
    <row r="8" spans="1:23" ht="15.75" thickBot="1">
      <c r="A8" s="652">
        <v>4</v>
      </c>
      <c r="B8" s="3" t="s">
        <v>97</v>
      </c>
      <c r="C8" s="236">
        <v>4.3</v>
      </c>
      <c r="D8" s="235">
        <v>74</v>
      </c>
      <c r="E8" s="236">
        <v>70</v>
      </c>
      <c r="F8" s="236">
        <v>68</v>
      </c>
      <c r="G8" s="229">
        <v>55</v>
      </c>
      <c r="H8" s="229">
        <v>60</v>
      </c>
      <c r="I8" s="229">
        <v>91</v>
      </c>
      <c r="J8" s="229">
        <v>73</v>
      </c>
      <c r="K8" s="229">
        <v>61</v>
      </c>
      <c r="L8" s="229">
        <v>72</v>
      </c>
      <c r="M8" s="229"/>
      <c r="N8" s="229"/>
      <c r="O8" s="32"/>
      <c r="P8" s="229"/>
      <c r="Q8" s="32"/>
      <c r="R8" s="32"/>
      <c r="S8" s="2"/>
      <c r="T8" s="229">
        <v>75</v>
      </c>
      <c r="U8" s="775">
        <f t="shared" si="0"/>
        <v>69.900000000000006</v>
      </c>
      <c r="V8" s="401">
        <v>76.3</v>
      </c>
      <c r="W8" s="399">
        <f t="shared" si="1"/>
        <v>-6.3999999999999915</v>
      </c>
    </row>
    <row r="9" spans="1:23" ht="15.75" thickBot="1">
      <c r="A9" s="652">
        <v>5</v>
      </c>
      <c r="B9" s="3" t="s">
        <v>98</v>
      </c>
      <c r="C9" s="236">
        <v>4.7</v>
      </c>
      <c r="D9" s="235">
        <v>75</v>
      </c>
      <c r="E9" s="236">
        <v>78</v>
      </c>
      <c r="F9" s="236">
        <v>66</v>
      </c>
      <c r="G9" s="229">
        <v>72</v>
      </c>
      <c r="H9" s="229">
        <v>71</v>
      </c>
      <c r="I9" s="229"/>
      <c r="J9" s="758">
        <v>41</v>
      </c>
      <c r="K9" s="229">
        <v>84</v>
      </c>
      <c r="L9" s="229">
        <v>65</v>
      </c>
      <c r="M9" s="229"/>
      <c r="N9" s="229"/>
      <c r="O9" s="32"/>
      <c r="P9" s="229"/>
      <c r="Q9" s="32"/>
      <c r="R9" s="32"/>
      <c r="S9" s="2"/>
      <c r="T9" s="229">
        <v>75</v>
      </c>
      <c r="U9" s="775">
        <f t="shared" si="0"/>
        <v>69.666666666666671</v>
      </c>
      <c r="V9" s="401">
        <v>76.400000000000006</v>
      </c>
      <c r="W9" s="399">
        <f t="shared" si="1"/>
        <v>-6.7333333333333343</v>
      </c>
    </row>
    <row r="10" spans="1:23" ht="15.75" thickBot="1">
      <c r="A10" s="652">
        <v>6</v>
      </c>
      <c r="B10" s="3" t="s">
        <v>99</v>
      </c>
      <c r="C10" s="236">
        <v>4.5999999999999996</v>
      </c>
      <c r="D10" s="235">
        <v>67</v>
      </c>
      <c r="E10" s="236">
        <v>54</v>
      </c>
      <c r="F10" s="236">
        <v>71</v>
      </c>
      <c r="G10" s="229">
        <v>82</v>
      </c>
      <c r="H10" s="229">
        <v>57</v>
      </c>
      <c r="I10" s="229"/>
      <c r="J10" s="229">
        <v>50</v>
      </c>
      <c r="K10" s="758">
        <v>20</v>
      </c>
      <c r="L10" s="229">
        <v>82</v>
      </c>
      <c r="M10" s="229"/>
      <c r="N10" s="229"/>
      <c r="O10" s="32"/>
      <c r="P10" s="229"/>
      <c r="Q10" s="32"/>
      <c r="R10" s="32"/>
      <c r="S10" s="2"/>
      <c r="T10" s="229">
        <v>50</v>
      </c>
      <c r="U10" s="775">
        <f t="shared" si="0"/>
        <v>59.222222222222221</v>
      </c>
      <c r="V10" s="401">
        <v>68.599999999999994</v>
      </c>
      <c r="W10" s="399">
        <f t="shared" si="1"/>
        <v>-9.3777777777777729</v>
      </c>
    </row>
    <row r="11" spans="1:23" ht="15.75" thickBot="1">
      <c r="A11" s="652">
        <v>7</v>
      </c>
      <c r="B11" s="7" t="s">
        <v>100</v>
      </c>
      <c r="C11" s="236">
        <v>4</v>
      </c>
      <c r="D11" s="236">
        <v>69</v>
      </c>
      <c r="E11" s="236">
        <v>60</v>
      </c>
      <c r="F11" s="236">
        <v>62</v>
      </c>
      <c r="G11" s="229">
        <v>50</v>
      </c>
      <c r="H11" s="229">
        <v>72</v>
      </c>
      <c r="I11" s="229">
        <v>57</v>
      </c>
      <c r="J11" s="229">
        <v>56</v>
      </c>
      <c r="K11" s="229">
        <v>58</v>
      </c>
      <c r="L11" s="229">
        <v>68</v>
      </c>
      <c r="M11" s="229"/>
      <c r="N11" s="229"/>
      <c r="O11" s="32"/>
      <c r="P11" s="229"/>
      <c r="Q11" s="32"/>
      <c r="R11" s="32"/>
      <c r="S11" s="2"/>
      <c r="T11" s="774">
        <v>48</v>
      </c>
      <c r="U11" s="775">
        <f t="shared" si="0"/>
        <v>60</v>
      </c>
      <c r="V11" s="401">
        <v>67.7</v>
      </c>
      <c r="W11" s="399">
        <f t="shared" si="1"/>
        <v>-7.7000000000000028</v>
      </c>
    </row>
    <row r="12" spans="1:23" ht="15.75" thickBot="1">
      <c r="A12" s="652">
        <v>8</v>
      </c>
      <c r="B12" s="3" t="s">
        <v>101</v>
      </c>
      <c r="C12" s="236">
        <v>4.0999999999999996</v>
      </c>
      <c r="D12" s="235">
        <v>79</v>
      </c>
      <c r="E12" s="236">
        <v>72</v>
      </c>
      <c r="F12" s="236">
        <v>69</v>
      </c>
      <c r="G12" s="229">
        <v>51</v>
      </c>
      <c r="H12" s="229">
        <v>59</v>
      </c>
      <c r="I12" s="229"/>
      <c r="J12" s="229"/>
      <c r="K12" s="229">
        <v>64</v>
      </c>
      <c r="L12" s="229">
        <v>81</v>
      </c>
      <c r="M12" s="229"/>
      <c r="N12" s="229"/>
      <c r="O12" s="32"/>
      <c r="P12" s="229"/>
      <c r="Q12" s="32"/>
      <c r="R12" s="32"/>
      <c r="S12" s="2"/>
      <c r="T12" s="229">
        <v>80</v>
      </c>
      <c r="U12" s="775">
        <f t="shared" si="0"/>
        <v>69.375</v>
      </c>
      <c r="V12" s="401">
        <v>65.400000000000006</v>
      </c>
      <c r="W12" s="399">
        <f t="shared" si="1"/>
        <v>3.9749999999999943</v>
      </c>
    </row>
    <row r="13" spans="1:23" ht="15.75" thickBot="1">
      <c r="A13" s="652">
        <v>9</v>
      </c>
      <c r="B13" s="3" t="s">
        <v>102</v>
      </c>
      <c r="C13" s="236">
        <v>4.4000000000000004</v>
      </c>
      <c r="D13" s="235">
        <v>73</v>
      </c>
      <c r="E13" s="236">
        <v>66</v>
      </c>
      <c r="F13" s="236">
        <v>65</v>
      </c>
      <c r="G13" s="229">
        <v>61</v>
      </c>
      <c r="H13" s="774">
        <v>47</v>
      </c>
      <c r="I13" s="229">
        <v>80</v>
      </c>
      <c r="J13" s="229">
        <v>74</v>
      </c>
      <c r="K13" s="229">
        <v>71</v>
      </c>
      <c r="L13" s="229">
        <v>58</v>
      </c>
      <c r="M13" s="229"/>
      <c r="N13" s="229"/>
      <c r="O13" s="32"/>
      <c r="P13" s="229">
        <v>60</v>
      </c>
      <c r="Q13" s="32"/>
      <c r="R13" s="32"/>
      <c r="S13" s="2"/>
      <c r="T13" s="229">
        <v>59</v>
      </c>
      <c r="U13" s="775">
        <f t="shared" si="0"/>
        <v>64.909090909090907</v>
      </c>
      <c r="V13" s="401">
        <v>68.3</v>
      </c>
      <c r="W13" s="399">
        <f t="shared" si="1"/>
        <v>-3.3909090909090907</v>
      </c>
    </row>
    <row r="14" spans="1:23" ht="15.75" thickBot="1">
      <c r="A14" s="652">
        <v>10</v>
      </c>
      <c r="B14" s="3" t="s">
        <v>103</v>
      </c>
      <c r="C14" s="236">
        <v>4.4000000000000004</v>
      </c>
      <c r="D14" s="235">
        <v>71</v>
      </c>
      <c r="E14" s="236">
        <v>67</v>
      </c>
      <c r="F14" s="236">
        <v>68</v>
      </c>
      <c r="G14" s="229">
        <v>60</v>
      </c>
      <c r="H14" s="229">
        <v>66</v>
      </c>
      <c r="I14" s="229">
        <v>99</v>
      </c>
      <c r="J14" s="229">
        <v>65</v>
      </c>
      <c r="K14" s="229">
        <v>75</v>
      </c>
      <c r="L14" s="229">
        <v>64</v>
      </c>
      <c r="M14" s="229"/>
      <c r="N14" s="229"/>
      <c r="O14" s="32"/>
      <c r="P14" s="229"/>
      <c r="Q14" s="32"/>
      <c r="R14" s="32"/>
      <c r="S14" s="2"/>
      <c r="T14" s="229">
        <v>68</v>
      </c>
      <c r="U14" s="775">
        <f t="shared" si="0"/>
        <v>70.3</v>
      </c>
      <c r="V14" s="401">
        <v>71.2</v>
      </c>
      <c r="W14" s="399">
        <f t="shared" si="1"/>
        <v>-0.90000000000000568</v>
      </c>
    </row>
    <row r="15" spans="1:23" ht="15.75" thickBot="1">
      <c r="A15" s="652">
        <v>11</v>
      </c>
      <c r="B15" s="3" t="s">
        <v>104</v>
      </c>
      <c r="C15" s="236">
        <v>4.5</v>
      </c>
      <c r="D15" s="235">
        <v>79</v>
      </c>
      <c r="E15" s="236">
        <v>77</v>
      </c>
      <c r="F15" s="236">
        <v>69</v>
      </c>
      <c r="G15" s="229">
        <v>87</v>
      </c>
      <c r="H15" s="229">
        <v>75</v>
      </c>
      <c r="I15" s="229">
        <v>64</v>
      </c>
      <c r="J15" s="229">
        <v>61</v>
      </c>
      <c r="K15" s="229">
        <v>78</v>
      </c>
      <c r="L15" s="229">
        <v>70</v>
      </c>
      <c r="M15" s="229"/>
      <c r="N15" s="229"/>
      <c r="O15" s="32"/>
      <c r="P15" s="229">
        <v>77</v>
      </c>
      <c r="Q15" s="32"/>
      <c r="R15" s="32"/>
      <c r="S15" s="2"/>
      <c r="T15" s="229">
        <v>81</v>
      </c>
      <c r="U15" s="775">
        <f t="shared" si="0"/>
        <v>74.36363636363636</v>
      </c>
      <c r="V15" s="401">
        <v>69.36363636363636</v>
      </c>
      <c r="W15" s="399">
        <f t="shared" si="1"/>
        <v>5</v>
      </c>
    </row>
    <row r="16" spans="1:23" ht="15.75" thickBot="1">
      <c r="A16" s="652">
        <v>12</v>
      </c>
      <c r="B16" s="3" t="s">
        <v>105</v>
      </c>
      <c r="C16" s="236">
        <v>4.5999999999999996</v>
      </c>
      <c r="D16" s="235">
        <v>77</v>
      </c>
      <c r="E16" s="236">
        <v>76</v>
      </c>
      <c r="F16" s="236">
        <v>72</v>
      </c>
      <c r="G16" s="229">
        <v>75</v>
      </c>
      <c r="H16" s="229">
        <v>55</v>
      </c>
      <c r="I16" s="771">
        <v>36</v>
      </c>
      <c r="J16" s="229">
        <v>73</v>
      </c>
      <c r="K16" s="229">
        <v>71</v>
      </c>
      <c r="L16" s="229">
        <v>76</v>
      </c>
      <c r="M16" s="229"/>
      <c r="N16" s="229"/>
      <c r="O16" s="32"/>
      <c r="P16" s="229"/>
      <c r="Q16" s="32"/>
      <c r="R16" s="32"/>
      <c r="S16" s="2"/>
      <c r="T16" s="31">
        <v>84</v>
      </c>
      <c r="U16" s="775">
        <f t="shared" si="0"/>
        <v>69.5</v>
      </c>
      <c r="V16" s="401">
        <v>69.5</v>
      </c>
      <c r="W16" s="399">
        <f t="shared" si="1"/>
        <v>0</v>
      </c>
    </row>
    <row r="17" spans="1:23" ht="15.75" thickBot="1">
      <c r="A17" s="652">
        <v>13</v>
      </c>
      <c r="B17" s="3" t="s">
        <v>106</v>
      </c>
      <c r="C17" s="236">
        <v>4.5</v>
      </c>
      <c r="D17" s="235">
        <v>79</v>
      </c>
      <c r="E17" s="236">
        <v>74</v>
      </c>
      <c r="F17" s="236">
        <v>75</v>
      </c>
      <c r="G17" s="229">
        <v>74</v>
      </c>
      <c r="H17" s="229">
        <v>69</v>
      </c>
      <c r="I17" s="229">
        <v>84</v>
      </c>
      <c r="J17" s="229">
        <v>68</v>
      </c>
      <c r="K17" s="229">
        <v>72</v>
      </c>
      <c r="L17" s="229">
        <v>76</v>
      </c>
      <c r="M17" s="229"/>
      <c r="N17" s="229"/>
      <c r="O17" s="32"/>
      <c r="P17" s="229">
        <v>66</v>
      </c>
      <c r="Q17" s="32"/>
      <c r="R17" s="32"/>
      <c r="S17" s="2"/>
      <c r="T17" s="229">
        <v>78</v>
      </c>
      <c r="U17" s="775">
        <f t="shared" si="0"/>
        <v>74.090909090909093</v>
      </c>
      <c r="V17" s="401">
        <v>74.272727272727266</v>
      </c>
      <c r="W17" s="399">
        <f t="shared" si="1"/>
        <v>-0.18181818181817277</v>
      </c>
    </row>
    <row r="18" spans="1:23" ht="15.75" thickBot="1">
      <c r="A18" s="652">
        <v>14</v>
      </c>
      <c r="B18" s="3" t="s">
        <v>107</v>
      </c>
      <c r="C18" s="236">
        <v>4.5999999999999996</v>
      </c>
      <c r="D18" s="235">
        <v>79</v>
      </c>
      <c r="E18" s="236">
        <v>63</v>
      </c>
      <c r="F18" s="236">
        <v>75</v>
      </c>
      <c r="G18" s="229">
        <v>73</v>
      </c>
      <c r="H18" s="229">
        <v>64</v>
      </c>
      <c r="I18" s="229"/>
      <c r="J18" s="229"/>
      <c r="K18" s="229">
        <v>56</v>
      </c>
      <c r="L18" s="229">
        <v>69</v>
      </c>
      <c r="M18" s="229"/>
      <c r="N18" s="229"/>
      <c r="O18" s="32"/>
      <c r="P18" s="229"/>
      <c r="Q18" s="32"/>
      <c r="R18" s="32"/>
      <c r="S18" s="2"/>
      <c r="T18" s="229">
        <v>65</v>
      </c>
      <c r="U18" s="775">
        <f t="shared" si="0"/>
        <v>68</v>
      </c>
      <c r="V18" s="401">
        <v>68.5</v>
      </c>
      <c r="W18" s="399">
        <f t="shared" si="1"/>
        <v>-0.5</v>
      </c>
    </row>
    <row r="19" spans="1:23" ht="15.75" thickBot="1">
      <c r="A19" s="652">
        <v>15</v>
      </c>
      <c r="B19" s="3" t="s">
        <v>108</v>
      </c>
      <c r="C19" s="236"/>
      <c r="D19" s="235">
        <v>80</v>
      </c>
      <c r="E19" s="236">
        <v>89</v>
      </c>
      <c r="F19" s="236">
        <v>77</v>
      </c>
      <c r="G19" s="229"/>
      <c r="H19" s="229"/>
      <c r="I19" s="229"/>
      <c r="J19" s="229"/>
      <c r="K19" s="229">
        <v>77</v>
      </c>
      <c r="L19" s="229"/>
      <c r="M19" s="229"/>
      <c r="N19" s="229"/>
      <c r="O19" s="32"/>
      <c r="P19" s="229"/>
      <c r="Q19" s="32"/>
      <c r="R19" s="32"/>
      <c r="S19" s="2"/>
      <c r="T19" s="229">
        <v>80</v>
      </c>
      <c r="U19" s="775">
        <f t="shared" si="0"/>
        <v>80.599999999999994</v>
      </c>
      <c r="V19" s="401">
        <v>74.222222222222229</v>
      </c>
      <c r="W19" s="399">
        <f t="shared" si="1"/>
        <v>6.3777777777777658</v>
      </c>
    </row>
    <row r="20" spans="1:23" ht="15.75" thickBot="1">
      <c r="A20" s="652">
        <v>16</v>
      </c>
      <c r="B20" s="3" t="s">
        <v>109</v>
      </c>
      <c r="C20" s="236">
        <v>4</v>
      </c>
      <c r="D20" s="235">
        <v>74</v>
      </c>
      <c r="E20" s="236">
        <v>77</v>
      </c>
      <c r="F20" s="236">
        <v>74</v>
      </c>
      <c r="G20" s="229">
        <v>74</v>
      </c>
      <c r="H20" s="229"/>
      <c r="I20" s="758">
        <v>10</v>
      </c>
      <c r="J20" s="229">
        <v>54</v>
      </c>
      <c r="K20" s="229">
        <v>75</v>
      </c>
      <c r="L20" s="229"/>
      <c r="M20" s="229"/>
      <c r="N20" s="229"/>
      <c r="O20" s="32"/>
      <c r="P20" s="229">
        <v>57</v>
      </c>
      <c r="Q20" s="32"/>
      <c r="R20" s="32"/>
      <c r="S20" s="2"/>
      <c r="T20" s="229">
        <v>72</v>
      </c>
      <c r="U20" s="775">
        <f t="shared" si="0"/>
        <v>63</v>
      </c>
      <c r="V20" s="401">
        <v>72.111111111111114</v>
      </c>
      <c r="W20" s="399">
        <f t="shared" si="1"/>
        <v>-9.1111111111111143</v>
      </c>
    </row>
    <row r="21" spans="1:23" ht="15.75" thickBot="1">
      <c r="A21" s="652">
        <v>17</v>
      </c>
      <c r="B21" s="3" t="s">
        <v>110</v>
      </c>
      <c r="C21" s="236">
        <v>4.5999999999999996</v>
      </c>
      <c r="D21" s="235">
        <v>79</v>
      </c>
      <c r="E21" s="236">
        <v>75</v>
      </c>
      <c r="F21" s="236">
        <v>73</v>
      </c>
      <c r="G21" s="229">
        <v>79</v>
      </c>
      <c r="H21" s="229">
        <v>63</v>
      </c>
      <c r="I21" s="229">
        <v>82</v>
      </c>
      <c r="J21" s="229">
        <v>71</v>
      </c>
      <c r="K21" s="229">
        <v>77</v>
      </c>
      <c r="L21" s="229">
        <v>60</v>
      </c>
      <c r="M21" s="229"/>
      <c r="N21" s="229"/>
      <c r="O21" s="32"/>
      <c r="P21" s="229"/>
      <c r="Q21" s="32"/>
      <c r="R21" s="32"/>
      <c r="S21" s="2"/>
      <c r="T21" s="229">
        <v>85</v>
      </c>
      <c r="U21" s="775">
        <f t="shared" si="0"/>
        <v>74.400000000000006</v>
      </c>
      <c r="V21" s="401">
        <v>72.545454545454547</v>
      </c>
      <c r="W21" s="399">
        <f t="shared" si="1"/>
        <v>1.8545454545454589</v>
      </c>
    </row>
    <row r="22" spans="1:23" ht="15.75" thickBot="1">
      <c r="A22" s="652">
        <v>18</v>
      </c>
      <c r="B22" s="3" t="s">
        <v>111</v>
      </c>
      <c r="C22" s="236"/>
      <c r="D22" s="235">
        <v>84</v>
      </c>
      <c r="E22" s="236">
        <v>90</v>
      </c>
      <c r="F22" s="236"/>
      <c r="G22" s="229"/>
      <c r="H22" s="229"/>
      <c r="I22" s="229"/>
      <c r="J22" s="229"/>
      <c r="K22" s="229">
        <v>81</v>
      </c>
      <c r="L22" s="229"/>
      <c r="M22" s="229"/>
      <c r="N22" s="229"/>
      <c r="O22" s="32"/>
      <c r="P22" s="229"/>
      <c r="Q22" s="32"/>
      <c r="R22" s="32"/>
      <c r="S22" s="2"/>
      <c r="T22" s="229">
        <v>85</v>
      </c>
      <c r="U22" s="775">
        <f t="shared" si="0"/>
        <v>85</v>
      </c>
      <c r="V22" s="401">
        <v>70.142857142857139</v>
      </c>
      <c r="W22" s="399">
        <f t="shared" si="1"/>
        <v>14.857142857142861</v>
      </c>
    </row>
    <row r="23" spans="1:23" ht="15.75" thickBot="1">
      <c r="A23" s="652">
        <v>19</v>
      </c>
      <c r="B23" s="3" t="s">
        <v>40</v>
      </c>
      <c r="C23" s="236">
        <v>4</v>
      </c>
      <c r="D23" s="235">
        <v>73</v>
      </c>
      <c r="E23" s="236">
        <v>77</v>
      </c>
      <c r="F23" s="645">
        <v>59</v>
      </c>
      <c r="G23" s="229">
        <v>68</v>
      </c>
      <c r="H23" s="229"/>
      <c r="I23" s="229"/>
      <c r="J23" s="229"/>
      <c r="K23" s="229">
        <v>72</v>
      </c>
      <c r="L23" s="229">
        <v>78</v>
      </c>
      <c r="M23" s="229"/>
      <c r="N23" s="229"/>
      <c r="O23" s="32"/>
      <c r="P23" s="229"/>
      <c r="Q23" s="32"/>
      <c r="R23" s="32"/>
      <c r="S23" s="2"/>
      <c r="T23" s="229">
        <v>73</v>
      </c>
      <c r="U23" s="775">
        <f t="shared" si="0"/>
        <v>71.428571428571431</v>
      </c>
      <c r="V23" s="401">
        <v>67.555555555555557</v>
      </c>
      <c r="W23" s="399">
        <f t="shared" si="1"/>
        <v>3.8730158730158735</v>
      </c>
    </row>
    <row r="24" spans="1:23" ht="15.75" thickBot="1">
      <c r="A24" s="652">
        <v>20</v>
      </c>
      <c r="B24" s="3" t="s">
        <v>41</v>
      </c>
      <c r="C24" s="236">
        <v>4.7</v>
      </c>
      <c r="D24" s="235">
        <v>77</v>
      </c>
      <c r="E24" s="236">
        <v>74</v>
      </c>
      <c r="F24" s="645">
        <v>72</v>
      </c>
      <c r="G24" s="229"/>
      <c r="H24" s="229">
        <v>68</v>
      </c>
      <c r="I24" s="229">
        <v>67</v>
      </c>
      <c r="J24" s="229">
        <v>71</v>
      </c>
      <c r="K24" s="229">
        <v>72</v>
      </c>
      <c r="L24" s="229">
        <v>70</v>
      </c>
      <c r="M24" s="229"/>
      <c r="N24" s="229"/>
      <c r="O24" s="32"/>
      <c r="P24" s="229"/>
      <c r="Q24" s="32"/>
      <c r="R24" s="32"/>
      <c r="S24" s="2"/>
      <c r="T24" s="229">
        <v>79</v>
      </c>
      <c r="U24" s="775">
        <f t="shared" si="0"/>
        <v>72.222222222222229</v>
      </c>
      <c r="V24" s="401">
        <v>64.2</v>
      </c>
      <c r="W24" s="399">
        <f t="shared" si="1"/>
        <v>8.0222222222222257</v>
      </c>
    </row>
    <row r="25" spans="1:23" ht="15.75" thickBot="1">
      <c r="A25" s="652">
        <v>21</v>
      </c>
      <c r="B25" s="777" t="s">
        <v>42</v>
      </c>
      <c r="C25" s="760">
        <v>3.7</v>
      </c>
      <c r="D25" s="235">
        <v>53</v>
      </c>
      <c r="E25" s="772">
        <v>44</v>
      </c>
      <c r="F25" s="645">
        <v>54</v>
      </c>
      <c r="G25" s="769">
        <v>36</v>
      </c>
      <c r="H25" s="229"/>
      <c r="I25" s="229"/>
      <c r="J25" s="229"/>
      <c r="K25" s="229"/>
      <c r="L25" s="229"/>
      <c r="M25" s="229"/>
      <c r="N25" s="229"/>
      <c r="O25" s="32"/>
      <c r="P25" s="229"/>
      <c r="Q25" s="32"/>
      <c r="R25" s="32"/>
      <c r="S25" s="2"/>
      <c r="T25" s="774">
        <v>49</v>
      </c>
      <c r="U25" s="775">
        <f t="shared" si="0"/>
        <v>47.2</v>
      </c>
      <c r="V25" s="401">
        <v>54.111111111111114</v>
      </c>
      <c r="W25" s="399">
        <f t="shared" si="1"/>
        <v>-6.9111111111111114</v>
      </c>
    </row>
    <row r="26" spans="1:23" ht="15.75" thickBot="1">
      <c r="A26" s="652">
        <v>22</v>
      </c>
      <c r="B26" s="777" t="s">
        <v>43</v>
      </c>
      <c r="C26" s="236">
        <v>4.0999999999999996</v>
      </c>
      <c r="D26" s="235">
        <v>73</v>
      </c>
      <c r="E26" s="760">
        <v>40</v>
      </c>
      <c r="F26" s="645">
        <v>57</v>
      </c>
      <c r="G26" s="229">
        <v>71</v>
      </c>
      <c r="H26" s="229">
        <v>76</v>
      </c>
      <c r="I26" s="229"/>
      <c r="J26" s="229"/>
      <c r="K26" s="774">
        <v>46</v>
      </c>
      <c r="L26" s="774">
        <v>43</v>
      </c>
      <c r="M26" s="229"/>
      <c r="N26" s="229"/>
      <c r="O26" s="32"/>
      <c r="P26" s="229"/>
      <c r="Q26" s="32"/>
      <c r="R26" s="32"/>
      <c r="S26" s="4"/>
      <c r="T26" s="229"/>
      <c r="U26" s="775">
        <f t="shared" si="0"/>
        <v>58</v>
      </c>
      <c r="V26" s="401">
        <v>71.099999999999994</v>
      </c>
      <c r="W26" s="399">
        <f t="shared" si="1"/>
        <v>-13.099999999999994</v>
      </c>
    </row>
    <row r="27" spans="1:23" ht="15.75" thickBot="1">
      <c r="A27" s="652">
        <v>23</v>
      </c>
      <c r="B27" s="6" t="s">
        <v>44</v>
      </c>
      <c r="C27" s="236">
        <v>4.3</v>
      </c>
      <c r="D27" s="646">
        <v>74</v>
      </c>
      <c r="E27" s="236">
        <v>67</v>
      </c>
      <c r="F27" s="645">
        <v>55</v>
      </c>
      <c r="G27" s="229">
        <v>52</v>
      </c>
      <c r="H27" s="229">
        <v>75</v>
      </c>
      <c r="I27" s="229">
        <v>95</v>
      </c>
      <c r="J27" s="229">
        <v>100</v>
      </c>
      <c r="K27" s="229">
        <v>63</v>
      </c>
      <c r="L27" s="229">
        <v>71</v>
      </c>
      <c r="M27" s="229"/>
      <c r="N27" s="229"/>
      <c r="O27" s="32"/>
      <c r="P27" s="229"/>
      <c r="Q27" s="32"/>
      <c r="R27" s="32"/>
      <c r="S27" s="4"/>
      <c r="T27" s="229">
        <v>65</v>
      </c>
      <c r="U27" s="775">
        <f t="shared" si="0"/>
        <v>71.7</v>
      </c>
      <c r="V27" s="401">
        <v>62.2</v>
      </c>
      <c r="W27" s="399">
        <f t="shared" si="1"/>
        <v>9.5</v>
      </c>
    </row>
    <row r="28" spans="1:23" ht="15.75" thickBot="1">
      <c r="A28" s="652">
        <v>24</v>
      </c>
      <c r="B28" s="3" t="s">
        <v>45</v>
      </c>
      <c r="C28" s="236">
        <v>4.7</v>
      </c>
      <c r="D28" s="235">
        <v>70</v>
      </c>
      <c r="E28" s="236">
        <v>69</v>
      </c>
      <c r="F28" s="645">
        <v>61</v>
      </c>
      <c r="G28" s="229">
        <v>70</v>
      </c>
      <c r="H28" s="758">
        <v>35</v>
      </c>
      <c r="I28" s="229">
        <v>68</v>
      </c>
      <c r="J28" s="229">
        <v>70</v>
      </c>
      <c r="K28" s="229">
        <v>79</v>
      </c>
      <c r="L28" s="229"/>
      <c r="M28" s="229"/>
      <c r="N28" s="229"/>
      <c r="O28" s="32"/>
      <c r="P28" s="229"/>
      <c r="Q28" s="32"/>
      <c r="R28" s="32"/>
      <c r="S28" s="4"/>
      <c r="T28" s="229">
        <v>64</v>
      </c>
      <c r="U28" s="775">
        <f t="shared" si="0"/>
        <v>65.111111111111114</v>
      </c>
      <c r="V28" s="401">
        <v>66.909090909090907</v>
      </c>
      <c r="W28" s="399">
        <f t="shared" si="1"/>
        <v>-1.7979797979797922</v>
      </c>
    </row>
    <row r="29" spans="1:23" ht="15.75" thickBot="1">
      <c r="A29" s="652">
        <v>25</v>
      </c>
      <c r="B29" s="3" t="s">
        <v>46</v>
      </c>
      <c r="C29" s="236">
        <v>4.7</v>
      </c>
      <c r="D29" s="235">
        <v>70</v>
      </c>
      <c r="E29" s="236">
        <v>75</v>
      </c>
      <c r="F29" s="236">
        <v>63</v>
      </c>
      <c r="G29" s="229"/>
      <c r="H29" s="229"/>
      <c r="I29" s="229">
        <v>65</v>
      </c>
      <c r="J29" s="229">
        <v>70</v>
      </c>
      <c r="K29" s="229"/>
      <c r="L29" s="229"/>
      <c r="M29" s="229"/>
      <c r="N29" s="229"/>
      <c r="O29" s="32"/>
      <c r="P29" s="229">
        <v>81</v>
      </c>
      <c r="Q29" s="32"/>
      <c r="R29" s="32"/>
      <c r="S29" s="4"/>
      <c r="T29" s="229">
        <v>65</v>
      </c>
      <c r="U29" s="775">
        <f t="shared" si="0"/>
        <v>69.857142857142861</v>
      </c>
      <c r="V29" s="401">
        <v>59.111111111111114</v>
      </c>
      <c r="W29" s="399">
        <f t="shared" si="1"/>
        <v>10.746031746031747</v>
      </c>
    </row>
    <row r="30" spans="1:23" ht="15.75" thickBot="1">
      <c r="A30" s="652">
        <v>26</v>
      </c>
      <c r="B30" s="3" t="s">
        <v>47</v>
      </c>
      <c r="C30" s="236">
        <v>4</v>
      </c>
      <c r="D30" s="235">
        <v>76</v>
      </c>
      <c r="E30" s="236">
        <v>70</v>
      </c>
      <c r="F30" s="236">
        <v>70</v>
      </c>
      <c r="G30" s="229">
        <v>93</v>
      </c>
      <c r="H30" s="229">
        <v>55</v>
      </c>
      <c r="I30" s="229"/>
      <c r="J30" s="229"/>
      <c r="K30" s="229">
        <v>64</v>
      </c>
      <c r="L30" s="229">
        <v>75</v>
      </c>
      <c r="M30" s="229"/>
      <c r="N30" s="229"/>
      <c r="O30" s="32"/>
      <c r="P30" s="229"/>
      <c r="Q30" s="32"/>
      <c r="R30" s="32"/>
      <c r="S30" s="4"/>
      <c r="T30" s="229">
        <v>70</v>
      </c>
      <c r="U30" s="775">
        <f t="shared" si="0"/>
        <v>71.625</v>
      </c>
      <c r="V30" s="401">
        <v>66.7</v>
      </c>
      <c r="W30" s="399">
        <f t="shared" si="1"/>
        <v>4.9249999999999972</v>
      </c>
    </row>
    <row r="31" spans="1:23" ht="15.75" thickBot="1">
      <c r="A31" s="652">
        <v>27</v>
      </c>
      <c r="B31" s="3" t="s">
        <v>48</v>
      </c>
      <c r="C31" s="236">
        <v>4</v>
      </c>
      <c r="D31" s="235">
        <v>66</v>
      </c>
      <c r="E31" s="236">
        <v>75</v>
      </c>
      <c r="F31" s="836">
        <v>45</v>
      </c>
      <c r="G31" s="771">
        <v>44</v>
      </c>
      <c r="H31" s="229">
        <v>57</v>
      </c>
      <c r="I31" s="229">
        <v>67</v>
      </c>
      <c r="J31" s="229">
        <v>56</v>
      </c>
      <c r="K31" s="229">
        <v>83</v>
      </c>
      <c r="L31" s="758">
        <v>29</v>
      </c>
      <c r="M31" s="229"/>
      <c r="N31" s="229"/>
      <c r="O31" s="32"/>
      <c r="P31" s="229">
        <v>81</v>
      </c>
      <c r="Q31" s="32"/>
      <c r="R31" s="32"/>
      <c r="S31" s="4"/>
      <c r="T31" s="229">
        <v>68</v>
      </c>
      <c r="U31" s="775">
        <f t="shared" si="0"/>
        <v>61</v>
      </c>
      <c r="V31" s="401">
        <v>52.7</v>
      </c>
      <c r="W31" s="399">
        <f t="shared" si="1"/>
        <v>8.2999999999999972</v>
      </c>
    </row>
    <row r="32" spans="1:23" ht="15.75" thickBot="1">
      <c r="A32" s="652">
        <v>28</v>
      </c>
      <c r="B32" s="3" t="s">
        <v>49</v>
      </c>
      <c r="C32" s="236">
        <v>4.2</v>
      </c>
      <c r="D32" s="235">
        <v>71</v>
      </c>
      <c r="E32" s="236">
        <v>71</v>
      </c>
      <c r="F32" s="236">
        <v>68</v>
      </c>
      <c r="G32" s="229">
        <v>74</v>
      </c>
      <c r="H32" s="229"/>
      <c r="I32" s="229">
        <v>86</v>
      </c>
      <c r="J32" s="229">
        <v>78</v>
      </c>
      <c r="K32" s="229">
        <v>51</v>
      </c>
      <c r="L32" s="229">
        <v>92</v>
      </c>
      <c r="M32" s="229"/>
      <c r="N32" s="229"/>
      <c r="O32" s="32"/>
      <c r="P32" s="229"/>
      <c r="Q32" s="32"/>
      <c r="R32" s="32"/>
      <c r="S32" s="4"/>
      <c r="T32" s="229"/>
      <c r="U32" s="775">
        <f t="shared" si="0"/>
        <v>73.875</v>
      </c>
      <c r="V32" s="401">
        <v>66.285714285714292</v>
      </c>
      <c r="W32" s="399">
        <f t="shared" si="1"/>
        <v>7.5892857142857082</v>
      </c>
    </row>
    <row r="33" spans="1:23" s="10" customFormat="1" ht="15.75" thickBot="1">
      <c r="A33" s="652">
        <v>29</v>
      </c>
      <c r="B33" s="3" t="s">
        <v>50</v>
      </c>
      <c r="C33" s="236">
        <v>4</v>
      </c>
      <c r="D33" s="235">
        <v>68</v>
      </c>
      <c r="E33" s="236">
        <v>77</v>
      </c>
      <c r="F33" s="236">
        <v>61</v>
      </c>
      <c r="G33" s="771">
        <v>48</v>
      </c>
      <c r="H33" s="229">
        <v>61</v>
      </c>
      <c r="I33" s="758">
        <v>33</v>
      </c>
      <c r="J33" s="758">
        <v>43</v>
      </c>
      <c r="K33" s="229">
        <v>70</v>
      </c>
      <c r="L33" s="229"/>
      <c r="M33" s="229"/>
      <c r="N33" s="229"/>
      <c r="O33" s="32"/>
      <c r="P33" s="229"/>
      <c r="Q33" s="32"/>
      <c r="R33" s="32"/>
      <c r="S33" s="4"/>
      <c r="T33" s="229">
        <v>96</v>
      </c>
      <c r="U33" s="775">
        <f t="shared" si="0"/>
        <v>61.888888888888886</v>
      </c>
      <c r="V33" s="401"/>
      <c r="W33" s="399">
        <f t="shared" si="1"/>
        <v>61.888888888888886</v>
      </c>
    </row>
    <row r="34" spans="1:23" ht="15.75" thickBot="1">
      <c r="A34" s="652">
        <v>30</v>
      </c>
      <c r="B34" s="3" t="s">
        <v>51</v>
      </c>
      <c r="C34" s="236">
        <v>4.3</v>
      </c>
      <c r="D34" s="235">
        <v>62</v>
      </c>
      <c r="E34" s="236">
        <v>65</v>
      </c>
      <c r="F34" s="236">
        <v>51</v>
      </c>
      <c r="G34" s="229">
        <v>64</v>
      </c>
      <c r="H34" s="229">
        <v>50</v>
      </c>
      <c r="I34" s="229"/>
      <c r="J34" s="229"/>
      <c r="K34" s="774">
        <v>48</v>
      </c>
      <c r="L34" s="229"/>
      <c r="M34" s="229"/>
      <c r="N34" s="229"/>
      <c r="O34" s="32"/>
      <c r="P34" s="229"/>
      <c r="Q34" s="32"/>
      <c r="R34" s="32"/>
      <c r="S34" s="4"/>
      <c r="T34" s="229">
        <v>79</v>
      </c>
      <c r="U34" s="775">
        <f t="shared" si="0"/>
        <v>59.857142857142854</v>
      </c>
      <c r="V34" s="401">
        <v>60.375</v>
      </c>
      <c r="W34" s="399">
        <f t="shared" si="1"/>
        <v>-0.5178571428571459</v>
      </c>
    </row>
    <row r="35" spans="1:23" ht="15.75" thickBot="1">
      <c r="A35" s="652">
        <v>31</v>
      </c>
      <c r="B35" s="7" t="s">
        <v>52</v>
      </c>
      <c r="C35" s="236">
        <v>4.2</v>
      </c>
      <c r="D35" s="236">
        <v>72</v>
      </c>
      <c r="E35" s="236">
        <v>71</v>
      </c>
      <c r="F35" s="236">
        <v>68</v>
      </c>
      <c r="G35" s="229">
        <v>51</v>
      </c>
      <c r="H35" s="229"/>
      <c r="I35" s="229">
        <v>74</v>
      </c>
      <c r="J35" s="229">
        <v>61</v>
      </c>
      <c r="K35" s="229">
        <v>66</v>
      </c>
      <c r="L35" s="229">
        <v>66</v>
      </c>
      <c r="M35" s="229"/>
      <c r="N35" s="229"/>
      <c r="O35" s="32"/>
      <c r="P35" s="229"/>
      <c r="Q35" s="32"/>
      <c r="R35" s="32"/>
      <c r="S35" s="4"/>
      <c r="T35" s="229">
        <v>79</v>
      </c>
      <c r="U35" s="775">
        <f t="shared" si="0"/>
        <v>67.555555555555557</v>
      </c>
      <c r="V35" s="401">
        <v>57.81818181818182</v>
      </c>
      <c r="W35" s="399">
        <f t="shared" si="1"/>
        <v>9.737373737373737</v>
      </c>
    </row>
    <row r="36" spans="1:23" ht="15.75" thickBot="1">
      <c r="A36" s="652">
        <v>32</v>
      </c>
      <c r="B36" s="7" t="s">
        <v>176</v>
      </c>
      <c r="C36" s="236">
        <v>5</v>
      </c>
      <c r="D36" s="236">
        <v>67</v>
      </c>
      <c r="E36" s="236"/>
      <c r="F36" s="236"/>
      <c r="G36" s="229">
        <v>70</v>
      </c>
      <c r="H36" s="229"/>
      <c r="I36" s="229">
        <v>52</v>
      </c>
      <c r="J36" s="229">
        <v>56</v>
      </c>
      <c r="K36" s="229">
        <v>70</v>
      </c>
      <c r="L36" s="229"/>
      <c r="M36" s="229"/>
      <c r="N36" s="229"/>
      <c r="O36" s="32"/>
      <c r="P36" s="229"/>
      <c r="Q36" s="32"/>
      <c r="R36" s="32"/>
      <c r="S36" s="4"/>
      <c r="T36" s="229"/>
      <c r="U36" s="775">
        <f t="shared" si="0"/>
        <v>63</v>
      </c>
      <c r="V36" s="401">
        <v>73.833333333333329</v>
      </c>
      <c r="W36" s="399">
        <f t="shared" si="1"/>
        <v>-10.833333333333329</v>
      </c>
    </row>
    <row r="37" spans="1:23" ht="15.75" thickBot="1">
      <c r="A37" s="652">
        <v>33</v>
      </c>
      <c r="B37" s="3" t="s">
        <v>53</v>
      </c>
      <c r="C37" s="236">
        <v>4.5</v>
      </c>
      <c r="D37" s="235">
        <v>74</v>
      </c>
      <c r="E37" s="236">
        <v>75</v>
      </c>
      <c r="F37" s="236">
        <v>66</v>
      </c>
      <c r="G37" s="229">
        <v>56</v>
      </c>
      <c r="H37" s="229"/>
      <c r="I37" s="771">
        <v>46</v>
      </c>
      <c r="J37" s="758">
        <v>47</v>
      </c>
      <c r="K37" s="229">
        <v>80</v>
      </c>
      <c r="L37" s="229"/>
      <c r="M37" s="229"/>
      <c r="N37" s="229"/>
      <c r="O37" s="32"/>
      <c r="P37" s="229">
        <v>72</v>
      </c>
      <c r="Q37" s="32"/>
      <c r="R37" s="32"/>
      <c r="S37" s="4"/>
      <c r="T37" s="229">
        <v>68</v>
      </c>
      <c r="U37" s="775">
        <f t="shared" si="0"/>
        <v>64.888888888888886</v>
      </c>
      <c r="V37" s="401">
        <v>64.666666666666671</v>
      </c>
      <c r="W37" s="399">
        <f t="shared" si="1"/>
        <v>0.22222222222221433</v>
      </c>
    </row>
    <row r="38" spans="1:23" ht="15.75" thickBot="1">
      <c r="A38" s="652">
        <v>34</v>
      </c>
      <c r="B38" s="3" t="s">
        <v>54</v>
      </c>
      <c r="C38" s="236">
        <v>4.5</v>
      </c>
      <c r="D38" s="235">
        <v>64</v>
      </c>
      <c r="E38" s="236">
        <v>73</v>
      </c>
      <c r="F38" s="236">
        <v>57</v>
      </c>
      <c r="G38" s="771">
        <v>48</v>
      </c>
      <c r="H38" s="229"/>
      <c r="I38" s="229"/>
      <c r="J38" s="229">
        <v>60</v>
      </c>
      <c r="K38" s="229"/>
      <c r="L38" s="229"/>
      <c r="M38" s="229"/>
      <c r="N38" s="229"/>
      <c r="O38" s="32"/>
      <c r="P38" s="229"/>
      <c r="Q38" s="32"/>
      <c r="R38" s="32"/>
      <c r="S38" s="4"/>
      <c r="T38" s="774">
        <v>48</v>
      </c>
      <c r="U38" s="775">
        <f t="shared" si="0"/>
        <v>58.333333333333336</v>
      </c>
      <c r="V38" s="401">
        <v>53.714285714285715</v>
      </c>
      <c r="W38" s="399">
        <f t="shared" si="1"/>
        <v>4.6190476190476204</v>
      </c>
    </row>
    <row r="39" spans="1:23" ht="15.75" thickBot="1">
      <c r="A39" s="652">
        <v>35</v>
      </c>
      <c r="B39" s="3" t="s">
        <v>55</v>
      </c>
      <c r="C39" s="236">
        <v>4.4000000000000004</v>
      </c>
      <c r="D39" s="235">
        <v>63</v>
      </c>
      <c r="E39" s="772">
        <v>47</v>
      </c>
      <c r="F39" s="236">
        <v>51</v>
      </c>
      <c r="G39" s="229">
        <v>52</v>
      </c>
      <c r="H39" s="229"/>
      <c r="I39" s="229">
        <v>58</v>
      </c>
      <c r="J39" s="229">
        <v>50</v>
      </c>
      <c r="K39" s="774">
        <v>43</v>
      </c>
      <c r="L39" s="229"/>
      <c r="M39" s="229"/>
      <c r="N39" s="229"/>
      <c r="O39" s="32"/>
      <c r="P39" s="229"/>
      <c r="Q39" s="32"/>
      <c r="R39" s="32"/>
      <c r="S39" s="4"/>
      <c r="T39" s="758">
        <v>36</v>
      </c>
      <c r="U39" s="775">
        <f t="shared" si="0"/>
        <v>50</v>
      </c>
      <c r="V39" s="401">
        <v>53</v>
      </c>
      <c r="W39" s="399">
        <f t="shared" si="1"/>
        <v>-3</v>
      </c>
    </row>
    <row r="40" spans="1:23" ht="15.75" thickBot="1">
      <c r="A40" s="652">
        <v>36</v>
      </c>
      <c r="B40" s="3" t="s">
        <v>56</v>
      </c>
      <c r="C40" s="236">
        <v>4.5999999999999996</v>
      </c>
      <c r="D40" s="235">
        <v>71</v>
      </c>
      <c r="E40" s="236">
        <v>67</v>
      </c>
      <c r="F40" s="772">
        <v>48</v>
      </c>
      <c r="G40" s="229">
        <v>56</v>
      </c>
      <c r="H40" s="229"/>
      <c r="I40" s="229">
        <v>60</v>
      </c>
      <c r="J40" s="758">
        <v>46</v>
      </c>
      <c r="K40" s="774">
        <v>48</v>
      </c>
      <c r="L40" s="229">
        <v>78</v>
      </c>
      <c r="M40" s="229"/>
      <c r="N40" s="229"/>
      <c r="O40" s="32"/>
      <c r="P40" s="229"/>
      <c r="Q40" s="32"/>
      <c r="R40" s="32"/>
      <c r="S40" s="4"/>
      <c r="T40" s="229">
        <v>65</v>
      </c>
      <c r="U40" s="775">
        <f t="shared" si="0"/>
        <v>59.888888888888886</v>
      </c>
      <c r="V40" s="401">
        <v>66.142857142857139</v>
      </c>
      <c r="W40" s="399">
        <f t="shared" si="1"/>
        <v>-6.2539682539682531</v>
      </c>
    </row>
    <row r="41" spans="1:23" ht="15.75" thickBot="1">
      <c r="A41" s="652">
        <v>37</v>
      </c>
      <c r="B41" s="3" t="s">
        <v>57</v>
      </c>
      <c r="C41" s="236">
        <v>4.3</v>
      </c>
      <c r="D41" s="235">
        <v>70</v>
      </c>
      <c r="E41" s="236">
        <v>64</v>
      </c>
      <c r="F41" s="236">
        <v>62</v>
      </c>
      <c r="G41" s="229">
        <v>77</v>
      </c>
      <c r="H41" s="229">
        <v>59</v>
      </c>
      <c r="I41" s="229">
        <v>91</v>
      </c>
      <c r="J41" s="229">
        <v>58</v>
      </c>
      <c r="K41" s="229">
        <v>58</v>
      </c>
      <c r="L41" s="229">
        <v>59</v>
      </c>
      <c r="M41" s="229"/>
      <c r="N41" s="229"/>
      <c r="O41" s="32"/>
      <c r="P41" s="229"/>
      <c r="Q41" s="32"/>
      <c r="R41" s="32"/>
      <c r="S41" s="4"/>
      <c r="T41" s="229">
        <v>55</v>
      </c>
      <c r="U41" s="775">
        <f t="shared" si="0"/>
        <v>65.3</v>
      </c>
      <c r="V41" s="401">
        <v>63.888888888888886</v>
      </c>
      <c r="W41" s="399">
        <f t="shared" si="1"/>
        <v>1.4111111111111114</v>
      </c>
    </row>
    <row r="42" spans="1:23" ht="15.75" thickBot="1">
      <c r="A42" s="652">
        <v>38</v>
      </c>
      <c r="B42" s="3" t="s">
        <v>58</v>
      </c>
      <c r="C42" s="236">
        <v>4.4000000000000004</v>
      </c>
      <c r="D42" s="235">
        <v>74</v>
      </c>
      <c r="E42" s="236">
        <v>75</v>
      </c>
      <c r="F42" s="236">
        <v>66</v>
      </c>
      <c r="G42" s="229">
        <v>77</v>
      </c>
      <c r="H42" s="229">
        <v>60</v>
      </c>
      <c r="I42" s="229">
        <v>52</v>
      </c>
      <c r="J42" s="229">
        <v>63</v>
      </c>
      <c r="K42" s="229">
        <v>68</v>
      </c>
      <c r="L42" s="229">
        <v>69</v>
      </c>
      <c r="M42" s="229"/>
      <c r="N42" s="229"/>
      <c r="O42" s="32"/>
      <c r="P42" s="229"/>
      <c r="Q42" s="32"/>
      <c r="R42" s="32"/>
      <c r="S42" s="4"/>
      <c r="T42" s="229">
        <v>80</v>
      </c>
      <c r="U42" s="775">
        <f t="shared" si="0"/>
        <v>68.400000000000006</v>
      </c>
      <c r="V42" s="401">
        <v>74</v>
      </c>
      <c r="W42" s="399">
        <f t="shared" si="1"/>
        <v>-5.5999999999999943</v>
      </c>
    </row>
    <row r="43" spans="1:23" s="280" customFormat="1" ht="15.75" thickBot="1">
      <c r="A43" s="294"/>
      <c r="B43" s="271" t="s">
        <v>59</v>
      </c>
      <c r="C43" s="647"/>
      <c r="D43" s="377"/>
      <c r="E43" s="647"/>
      <c r="F43" s="647"/>
      <c r="G43" s="326"/>
      <c r="H43" s="326"/>
      <c r="I43" s="326"/>
      <c r="J43" s="326"/>
      <c r="K43" s="326"/>
      <c r="L43" s="326"/>
      <c r="M43" s="326"/>
      <c r="N43" s="326"/>
      <c r="O43" s="327"/>
      <c r="P43" s="326"/>
      <c r="Q43" s="327"/>
      <c r="R43" s="327"/>
      <c r="S43" s="277"/>
      <c r="T43" s="326"/>
      <c r="U43" s="776"/>
      <c r="V43" s="659">
        <v>66.666666666666671</v>
      </c>
      <c r="W43" s="399"/>
    </row>
    <row r="44" spans="1:23" ht="15.75" thickBot="1">
      <c r="A44" s="652">
        <v>39</v>
      </c>
      <c r="B44" s="3" t="s">
        <v>175</v>
      </c>
      <c r="C44" s="760">
        <v>3.3</v>
      </c>
      <c r="D44" s="235">
        <v>57</v>
      </c>
      <c r="E44" s="236">
        <v>80</v>
      </c>
      <c r="F44" s="236"/>
      <c r="G44" s="229"/>
      <c r="H44" s="229"/>
      <c r="I44" s="229"/>
      <c r="J44" s="229"/>
      <c r="K44" s="229">
        <v>70</v>
      </c>
      <c r="L44" s="229"/>
      <c r="M44" s="229"/>
      <c r="N44" s="229"/>
      <c r="O44" s="32"/>
      <c r="P44" s="229"/>
      <c r="Q44" s="32"/>
      <c r="R44" s="32"/>
      <c r="S44" s="4"/>
      <c r="T44" s="229"/>
      <c r="U44" s="775">
        <f t="shared" si="0"/>
        <v>69</v>
      </c>
      <c r="V44" s="401">
        <v>60</v>
      </c>
      <c r="W44" s="399">
        <f t="shared" si="1"/>
        <v>9</v>
      </c>
    </row>
    <row r="45" spans="1:23" ht="15.75" thickBot="1">
      <c r="A45" s="652">
        <v>40</v>
      </c>
      <c r="B45" s="3" t="s">
        <v>60</v>
      </c>
      <c r="C45" s="236">
        <v>4.2</v>
      </c>
      <c r="D45" s="235">
        <v>62</v>
      </c>
      <c r="E45" s="236">
        <v>73</v>
      </c>
      <c r="F45" s="236">
        <v>51</v>
      </c>
      <c r="G45" s="229"/>
      <c r="H45" s="771">
        <v>44</v>
      </c>
      <c r="I45" s="229">
        <v>66</v>
      </c>
      <c r="J45" s="229">
        <v>56</v>
      </c>
      <c r="K45" s="229">
        <v>62</v>
      </c>
      <c r="L45" s="758">
        <v>31</v>
      </c>
      <c r="M45" s="229"/>
      <c r="N45" s="229"/>
      <c r="O45" s="32"/>
      <c r="P45" s="229"/>
      <c r="Q45" s="32"/>
      <c r="R45" s="32"/>
      <c r="S45" s="4"/>
      <c r="T45" s="229">
        <v>79</v>
      </c>
      <c r="U45" s="775">
        <f t="shared" si="0"/>
        <v>58.222222222222221</v>
      </c>
      <c r="V45" s="401">
        <v>71.3</v>
      </c>
      <c r="W45" s="399">
        <f t="shared" si="1"/>
        <v>-13.077777777777776</v>
      </c>
    </row>
    <row r="46" spans="1:23" ht="15.75" thickBot="1">
      <c r="A46" s="652">
        <v>41</v>
      </c>
      <c r="B46" s="3" t="s">
        <v>61</v>
      </c>
      <c r="C46" s="236">
        <v>4.4000000000000004</v>
      </c>
      <c r="D46" s="235">
        <v>74</v>
      </c>
      <c r="E46" s="236">
        <v>69</v>
      </c>
      <c r="F46" s="236">
        <v>57</v>
      </c>
      <c r="G46" s="229">
        <v>70</v>
      </c>
      <c r="H46" s="229"/>
      <c r="I46" s="229">
        <v>74</v>
      </c>
      <c r="J46" s="229">
        <v>68</v>
      </c>
      <c r="K46" s="229">
        <v>66</v>
      </c>
      <c r="L46" s="229">
        <v>51</v>
      </c>
      <c r="M46" s="229"/>
      <c r="N46" s="229"/>
      <c r="O46" s="32"/>
      <c r="P46" s="229">
        <v>62</v>
      </c>
      <c r="Q46" s="32"/>
      <c r="R46" s="32"/>
      <c r="S46" s="4"/>
      <c r="T46" s="229">
        <v>69</v>
      </c>
      <c r="U46" s="775">
        <f t="shared" si="0"/>
        <v>66</v>
      </c>
      <c r="V46" s="401">
        <v>60.428571428571431</v>
      </c>
      <c r="W46" s="399">
        <f t="shared" si="1"/>
        <v>5.5714285714285694</v>
      </c>
    </row>
    <row r="47" spans="1:23" ht="15.75" thickBot="1">
      <c r="A47" s="652">
        <v>42</v>
      </c>
      <c r="B47" s="3" t="s">
        <v>62</v>
      </c>
      <c r="C47" s="236"/>
      <c r="D47" s="235">
        <v>81</v>
      </c>
      <c r="E47" s="236">
        <v>86</v>
      </c>
      <c r="F47" s="236">
        <v>63</v>
      </c>
      <c r="G47" s="229"/>
      <c r="H47" s="229"/>
      <c r="I47" s="229"/>
      <c r="J47" s="229"/>
      <c r="K47" s="229"/>
      <c r="L47" s="229"/>
      <c r="M47" s="229"/>
      <c r="N47" s="229"/>
      <c r="O47" s="32"/>
      <c r="P47" s="229"/>
      <c r="Q47" s="32"/>
      <c r="R47" s="32"/>
      <c r="S47" s="4"/>
      <c r="T47" s="229"/>
      <c r="U47" s="775">
        <f t="shared" si="0"/>
        <v>76.666666666666671</v>
      </c>
      <c r="V47" s="401">
        <v>64.333333333333329</v>
      </c>
      <c r="W47" s="399">
        <f t="shared" si="1"/>
        <v>12.333333333333343</v>
      </c>
    </row>
    <row r="48" spans="1:23" ht="15.75" thickBot="1">
      <c r="A48" s="652">
        <v>43</v>
      </c>
      <c r="B48" s="3" t="s">
        <v>63</v>
      </c>
      <c r="C48" s="236">
        <v>4.8</v>
      </c>
      <c r="D48" s="235">
        <v>75</v>
      </c>
      <c r="E48" s="236">
        <v>71</v>
      </c>
      <c r="F48" s="236">
        <v>55</v>
      </c>
      <c r="G48" s="229"/>
      <c r="H48" s="229">
        <v>51</v>
      </c>
      <c r="I48" s="229"/>
      <c r="J48" s="229">
        <v>70</v>
      </c>
      <c r="K48" s="229">
        <v>72</v>
      </c>
      <c r="L48" s="229"/>
      <c r="M48" s="229"/>
      <c r="N48" s="229"/>
      <c r="O48" s="32"/>
      <c r="P48" s="229">
        <v>68</v>
      </c>
      <c r="Q48" s="32"/>
      <c r="R48" s="32"/>
      <c r="S48" s="4"/>
      <c r="T48" s="229">
        <v>82</v>
      </c>
      <c r="U48" s="775">
        <f t="shared" si="0"/>
        <v>68</v>
      </c>
      <c r="V48" s="401">
        <v>60.25</v>
      </c>
      <c r="W48" s="399">
        <f t="shared" si="1"/>
        <v>7.75</v>
      </c>
    </row>
    <row r="49" spans="1:23" ht="15.75" thickBot="1">
      <c r="A49" s="652">
        <v>44</v>
      </c>
      <c r="B49" s="3" t="s">
        <v>64</v>
      </c>
      <c r="C49" s="236">
        <v>5</v>
      </c>
      <c r="D49" s="235">
        <v>70</v>
      </c>
      <c r="E49" s="236">
        <v>65</v>
      </c>
      <c r="F49" s="236">
        <v>51</v>
      </c>
      <c r="G49" s="229">
        <v>60</v>
      </c>
      <c r="H49" s="229"/>
      <c r="I49" s="229">
        <v>88</v>
      </c>
      <c r="J49" s="229">
        <v>57</v>
      </c>
      <c r="K49" s="229"/>
      <c r="L49" s="229"/>
      <c r="M49" s="229"/>
      <c r="N49" s="229"/>
      <c r="O49" s="32"/>
      <c r="P49" s="229"/>
      <c r="Q49" s="32"/>
      <c r="R49" s="32"/>
      <c r="S49" s="4"/>
      <c r="T49" s="229"/>
      <c r="U49" s="775">
        <f t="shared" si="0"/>
        <v>65.166666666666671</v>
      </c>
      <c r="V49" s="401">
        <v>67.444444444444443</v>
      </c>
      <c r="W49" s="399">
        <f t="shared" si="1"/>
        <v>-2.2777777777777715</v>
      </c>
    </row>
    <row r="50" spans="1:23" ht="15.75" thickBot="1">
      <c r="A50" s="652">
        <v>45</v>
      </c>
      <c r="B50" s="3" t="s">
        <v>65</v>
      </c>
      <c r="C50" s="236">
        <v>4.5</v>
      </c>
      <c r="D50" s="235">
        <v>79</v>
      </c>
      <c r="E50" s="236">
        <v>78</v>
      </c>
      <c r="F50" s="645">
        <v>68</v>
      </c>
      <c r="G50" s="229"/>
      <c r="H50" s="229">
        <v>73</v>
      </c>
      <c r="I50" s="229">
        <v>90</v>
      </c>
      <c r="J50" s="229">
        <v>86</v>
      </c>
      <c r="K50" s="229"/>
      <c r="L50" s="229"/>
      <c r="M50" s="229"/>
      <c r="N50" s="229"/>
      <c r="O50" s="32"/>
      <c r="P50" s="229"/>
      <c r="Q50" s="32"/>
      <c r="R50" s="32"/>
      <c r="S50" s="4"/>
      <c r="T50" s="229">
        <v>57</v>
      </c>
      <c r="U50" s="775">
        <f t="shared" si="0"/>
        <v>75.857142857142861</v>
      </c>
      <c r="V50" s="401">
        <v>54.714285714285715</v>
      </c>
      <c r="W50" s="399">
        <f t="shared" si="1"/>
        <v>21.142857142857146</v>
      </c>
    </row>
    <row r="51" spans="1:23" s="280" customFormat="1" ht="15.75" thickBot="1">
      <c r="A51" s="294"/>
      <c r="B51" s="271" t="s">
        <v>66</v>
      </c>
      <c r="C51" s="647"/>
      <c r="D51" s="377"/>
      <c r="E51" s="647"/>
      <c r="F51" s="660"/>
      <c r="G51" s="326"/>
      <c r="H51" s="326"/>
      <c r="I51" s="326"/>
      <c r="J51" s="326"/>
      <c r="K51" s="326"/>
      <c r="L51" s="326"/>
      <c r="M51" s="326"/>
      <c r="N51" s="326"/>
      <c r="O51" s="327"/>
      <c r="P51" s="326"/>
      <c r="Q51" s="327"/>
      <c r="R51" s="327"/>
      <c r="S51" s="277"/>
      <c r="T51" s="326"/>
      <c r="U51" s="776"/>
      <c r="V51" s="659">
        <v>57.428571428571431</v>
      </c>
      <c r="W51" s="399"/>
    </row>
    <row r="52" spans="1:23" ht="15.75" thickBot="1">
      <c r="A52" s="652">
        <v>46</v>
      </c>
      <c r="B52" s="3" t="s">
        <v>67</v>
      </c>
      <c r="C52" s="236">
        <v>4.5</v>
      </c>
      <c r="D52" s="235">
        <v>67</v>
      </c>
      <c r="E52" s="236">
        <v>72</v>
      </c>
      <c r="F52" s="645">
        <v>66</v>
      </c>
      <c r="G52" s="229">
        <v>75</v>
      </c>
      <c r="H52" s="771">
        <v>44</v>
      </c>
      <c r="I52" s="229">
        <v>84</v>
      </c>
      <c r="J52" s="229">
        <v>91</v>
      </c>
      <c r="K52" s="229">
        <v>58</v>
      </c>
      <c r="L52" s="771">
        <v>49</v>
      </c>
      <c r="M52" s="229"/>
      <c r="N52" s="229"/>
      <c r="O52" s="32"/>
      <c r="P52" s="229"/>
      <c r="Q52" s="32"/>
      <c r="R52" s="32"/>
      <c r="S52" s="4"/>
      <c r="T52" s="229">
        <v>63</v>
      </c>
      <c r="U52" s="775">
        <f t="shared" si="0"/>
        <v>66.900000000000006</v>
      </c>
      <c r="V52" s="401">
        <v>70.8</v>
      </c>
      <c r="W52" s="399">
        <f t="shared" si="1"/>
        <v>-3.8999999999999915</v>
      </c>
    </row>
    <row r="53" spans="1:23" ht="15.75" thickBot="1">
      <c r="A53" s="652">
        <v>47</v>
      </c>
      <c r="B53" s="3" t="s">
        <v>68</v>
      </c>
      <c r="C53" s="236">
        <v>4.5</v>
      </c>
      <c r="D53" s="235">
        <v>63</v>
      </c>
      <c r="E53" s="236">
        <v>67</v>
      </c>
      <c r="F53" s="645">
        <v>50</v>
      </c>
      <c r="G53" s="771">
        <v>48</v>
      </c>
      <c r="H53" s="229">
        <v>57</v>
      </c>
      <c r="I53" s="229"/>
      <c r="J53" s="229"/>
      <c r="K53" s="229">
        <v>57</v>
      </c>
      <c r="L53" s="229"/>
      <c r="M53" s="229"/>
      <c r="N53" s="229"/>
      <c r="O53" s="32"/>
      <c r="P53" s="229"/>
      <c r="Q53" s="32"/>
      <c r="R53" s="32"/>
      <c r="S53" s="4"/>
      <c r="T53" s="229">
        <v>70</v>
      </c>
      <c r="U53" s="775">
        <f t="shared" si="0"/>
        <v>58.857142857142854</v>
      </c>
      <c r="V53" s="401">
        <v>69.888888888888886</v>
      </c>
      <c r="W53" s="399">
        <f t="shared" si="1"/>
        <v>-11.031746031746032</v>
      </c>
    </row>
    <row r="54" spans="1:23" ht="15.75" thickBot="1">
      <c r="A54" s="652">
        <v>48</v>
      </c>
      <c r="B54" s="3" t="s">
        <v>69</v>
      </c>
      <c r="C54" s="236">
        <v>4.4000000000000004</v>
      </c>
      <c r="D54" s="235">
        <v>57</v>
      </c>
      <c r="E54" s="236">
        <v>56</v>
      </c>
      <c r="F54" s="764">
        <v>40</v>
      </c>
      <c r="G54" s="229"/>
      <c r="H54" s="229"/>
      <c r="I54" s="229">
        <v>90</v>
      </c>
      <c r="J54" s="229">
        <v>58</v>
      </c>
      <c r="K54" s="229">
        <v>60</v>
      </c>
      <c r="L54" s="229"/>
      <c r="M54" s="229"/>
      <c r="N54" s="229"/>
      <c r="O54" s="32"/>
      <c r="P54" s="229"/>
      <c r="Q54" s="32"/>
      <c r="R54" s="32"/>
      <c r="S54" s="4"/>
      <c r="T54" s="774">
        <v>44</v>
      </c>
      <c r="U54" s="775">
        <f t="shared" si="0"/>
        <v>57.857142857142854</v>
      </c>
      <c r="V54" s="401">
        <v>63.4</v>
      </c>
      <c r="W54" s="399">
        <f t="shared" si="1"/>
        <v>-5.5428571428571445</v>
      </c>
    </row>
    <row r="55" spans="1:23" ht="15.75" thickBot="1">
      <c r="A55" s="652">
        <v>49</v>
      </c>
      <c r="B55" s="3" t="s">
        <v>70</v>
      </c>
      <c r="C55" s="760">
        <v>3.9</v>
      </c>
      <c r="D55" s="235">
        <v>62</v>
      </c>
      <c r="E55" s="760">
        <v>42</v>
      </c>
      <c r="F55" s="773">
        <v>44</v>
      </c>
      <c r="G55" s="229">
        <v>66</v>
      </c>
      <c r="H55" s="771">
        <v>46</v>
      </c>
      <c r="I55" s="229"/>
      <c r="J55" s="758">
        <v>36</v>
      </c>
      <c r="K55" s="229"/>
      <c r="L55" s="229"/>
      <c r="M55" s="229"/>
      <c r="N55" s="229"/>
      <c r="O55" s="32"/>
      <c r="P55" s="229"/>
      <c r="Q55" s="32"/>
      <c r="R55" s="32"/>
      <c r="S55" s="4"/>
      <c r="T55" s="229">
        <v>53</v>
      </c>
      <c r="U55" s="775">
        <f t="shared" si="0"/>
        <v>49.857142857142854</v>
      </c>
      <c r="V55" s="401">
        <v>54.090909090909093</v>
      </c>
      <c r="W55" s="399">
        <f t="shared" si="1"/>
        <v>-4.2337662337662394</v>
      </c>
    </row>
    <row r="56" spans="1:23" ht="15.75" thickBot="1">
      <c r="A56" s="652">
        <v>50</v>
      </c>
      <c r="B56" s="3" t="s">
        <v>71</v>
      </c>
      <c r="C56" s="236">
        <v>4.7</v>
      </c>
      <c r="D56" s="235">
        <v>75</v>
      </c>
      <c r="E56" s="236">
        <v>68</v>
      </c>
      <c r="F56" s="645">
        <v>70</v>
      </c>
      <c r="G56" s="229">
        <v>80</v>
      </c>
      <c r="H56" s="229">
        <v>52</v>
      </c>
      <c r="I56" s="229">
        <v>65</v>
      </c>
      <c r="J56" s="229">
        <v>56</v>
      </c>
      <c r="K56" s="229">
        <v>69</v>
      </c>
      <c r="L56" s="229">
        <v>72</v>
      </c>
      <c r="M56" s="229"/>
      <c r="N56" s="229"/>
      <c r="O56" s="32"/>
      <c r="P56" s="229"/>
      <c r="Q56" s="32"/>
      <c r="R56" s="32"/>
      <c r="S56" s="4"/>
      <c r="T56" s="229">
        <v>69</v>
      </c>
      <c r="U56" s="775">
        <f t="shared" si="0"/>
        <v>67.599999999999994</v>
      </c>
      <c r="V56" s="401">
        <v>64.818181818181813</v>
      </c>
      <c r="W56" s="399">
        <f t="shared" si="1"/>
        <v>2.7818181818181813</v>
      </c>
    </row>
    <row r="57" spans="1:23" ht="15.75" thickBot="1">
      <c r="A57" s="652">
        <v>51</v>
      </c>
      <c r="B57" s="3" t="s">
        <v>72</v>
      </c>
      <c r="C57" s="236">
        <v>4.4000000000000004</v>
      </c>
      <c r="D57" s="235">
        <v>69</v>
      </c>
      <c r="E57" s="236">
        <v>74</v>
      </c>
      <c r="F57" s="645">
        <v>62</v>
      </c>
      <c r="G57" s="229">
        <v>64</v>
      </c>
      <c r="H57" s="229">
        <v>67</v>
      </c>
      <c r="I57" s="229">
        <v>73</v>
      </c>
      <c r="J57" s="229">
        <v>61</v>
      </c>
      <c r="K57" s="229">
        <v>66</v>
      </c>
      <c r="L57" s="229">
        <v>56</v>
      </c>
      <c r="M57" s="229"/>
      <c r="N57" s="229"/>
      <c r="O57" s="32"/>
      <c r="P57" s="229"/>
      <c r="Q57" s="32"/>
      <c r="R57" s="32"/>
      <c r="S57" s="4"/>
      <c r="T57" s="229">
        <v>70</v>
      </c>
      <c r="U57" s="775">
        <f t="shared" si="0"/>
        <v>66.2</v>
      </c>
      <c r="V57" s="401">
        <v>61.125</v>
      </c>
      <c r="W57" s="399">
        <f t="shared" si="1"/>
        <v>5.0750000000000028</v>
      </c>
    </row>
    <row r="58" spans="1:23" ht="15.75" thickBot="1">
      <c r="A58" s="652">
        <v>52</v>
      </c>
      <c r="B58" s="3" t="s">
        <v>73</v>
      </c>
      <c r="C58" s="236">
        <v>4</v>
      </c>
      <c r="D58" s="759">
        <v>56</v>
      </c>
      <c r="E58" s="772">
        <v>45</v>
      </c>
      <c r="F58" s="645">
        <v>52</v>
      </c>
      <c r="G58" s="771">
        <v>43</v>
      </c>
      <c r="H58" s="229">
        <v>58</v>
      </c>
      <c r="I58" s="229"/>
      <c r="J58" s="229"/>
      <c r="K58" s="758">
        <v>14</v>
      </c>
      <c r="L58" s="229"/>
      <c r="M58" s="229"/>
      <c r="N58" s="229"/>
      <c r="O58" s="32"/>
      <c r="P58" s="229"/>
      <c r="Q58" s="32"/>
      <c r="R58" s="32"/>
      <c r="S58" s="4"/>
      <c r="T58" s="229"/>
      <c r="U58" s="775">
        <f t="shared" si="0"/>
        <v>44.666666666666664</v>
      </c>
      <c r="V58" s="401">
        <v>60</v>
      </c>
      <c r="W58" s="399">
        <f t="shared" si="1"/>
        <v>-15.333333333333336</v>
      </c>
    </row>
    <row r="59" spans="1:23" ht="15.75" thickBot="1">
      <c r="A59" s="652">
        <v>53</v>
      </c>
      <c r="B59" s="3" t="s">
        <v>74</v>
      </c>
      <c r="C59" s="236">
        <v>4.4000000000000004</v>
      </c>
      <c r="D59" s="235">
        <v>64</v>
      </c>
      <c r="E59" s="236">
        <v>61</v>
      </c>
      <c r="F59" s="645">
        <v>58</v>
      </c>
      <c r="G59" s="229">
        <v>60</v>
      </c>
      <c r="H59" s="229">
        <v>60</v>
      </c>
      <c r="I59" s="771">
        <v>48</v>
      </c>
      <c r="J59" s="229">
        <v>51</v>
      </c>
      <c r="K59" s="774">
        <v>47</v>
      </c>
      <c r="L59" s="229"/>
      <c r="M59" s="229">
        <v>60</v>
      </c>
      <c r="N59" s="229"/>
      <c r="O59" s="32"/>
      <c r="P59" s="264"/>
      <c r="Q59" s="32"/>
      <c r="R59" s="32"/>
      <c r="S59" s="4"/>
      <c r="T59" s="229">
        <v>65</v>
      </c>
      <c r="U59" s="775">
        <f t="shared" si="0"/>
        <v>57.4</v>
      </c>
      <c r="V59" s="401">
        <v>62.81818181818182</v>
      </c>
      <c r="W59" s="399">
        <f t="shared" si="1"/>
        <v>-5.4181818181818215</v>
      </c>
    </row>
    <row r="60" spans="1:23" ht="15.75" thickBot="1">
      <c r="A60" s="652">
        <v>54</v>
      </c>
      <c r="B60" s="3" t="s">
        <v>75</v>
      </c>
      <c r="C60" s="236">
        <v>4.5999999999999996</v>
      </c>
      <c r="D60" s="235">
        <v>79</v>
      </c>
      <c r="E60" s="236">
        <v>74</v>
      </c>
      <c r="F60" s="645">
        <v>81</v>
      </c>
      <c r="G60" s="229">
        <v>81</v>
      </c>
      <c r="H60" s="229">
        <v>59</v>
      </c>
      <c r="I60" s="229">
        <v>78</v>
      </c>
      <c r="J60" s="758">
        <v>47</v>
      </c>
      <c r="K60" s="229">
        <v>85</v>
      </c>
      <c r="L60" s="771">
        <v>49</v>
      </c>
      <c r="M60" s="229"/>
      <c r="N60" s="229"/>
      <c r="O60" s="32"/>
      <c r="P60" s="229"/>
      <c r="Q60" s="32"/>
      <c r="R60" s="32"/>
      <c r="S60" s="4"/>
      <c r="T60" s="229">
        <v>73</v>
      </c>
      <c r="U60" s="775">
        <f t="shared" si="0"/>
        <v>70.599999999999994</v>
      </c>
      <c r="V60" s="401">
        <v>77.099999999999994</v>
      </c>
      <c r="W60" s="399">
        <f t="shared" si="1"/>
        <v>-6.5</v>
      </c>
    </row>
    <row r="61" spans="1:23" s="280" customFormat="1" ht="15.75" thickBot="1">
      <c r="A61" s="294"/>
      <c r="B61" s="271" t="s">
        <v>76</v>
      </c>
      <c r="C61" s="647"/>
      <c r="D61" s="377"/>
      <c r="E61" s="647"/>
      <c r="F61" s="660"/>
      <c r="G61" s="326"/>
      <c r="H61" s="326"/>
      <c r="I61" s="326"/>
      <c r="J61" s="326"/>
      <c r="K61" s="326"/>
      <c r="L61" s="326"/>
      <c r="M61" s="326"/>
      <c r="N61" s="326"/>
      <c r="O61" s="327"/>
      <c r="P61" s="326"/>
      <c r="Q61" s="327"/>
      <c r="R61" s="327"/>
      <c r="S61" s="277"/>
      <c r="T61" s="326"/>
      <c r="U61" s="776"/>
      <c r="V61" s="659">
        <v>61.222222222222221</v>
      </c>
      <c r="W61" s="399"/>
    </row>
    <row r="62" spans="1:23" ht="15.75" thickBot="1">
      <c r="A62" s="652">
        <v>55</v>
      </c>
      <c r="B62" s="3" t="s">
        <v>77</v>
      </c>
      <c r="C62" s="236">
        <v>4.4000000000000004</v>
      </c>
      <c r="D62" s="235">
        <v>68</v>
      </c>
      <c r="E62" s="236">
        <v>64</v>
      </c>
      <c r="F62" s="645">
        <v>60</v>
      </c>
      <c r="G62" s="229">
        <v>78</v>
      </c>
      <c r="H62" s="229"/>
      <c r="I62" s="229">
        <v>95</v>
      </c>
      <c r="J62" s="229">
        <v>86</v>
      </c>
      <c r="K62" s="229">
        <v>71</v>
      </c>
      <c r="L62" s="229"/>
      <c r="M62" s="229"/>
      <c r="N62" s="229"/>
      <c r="O62" s="32"/>
      <c r="P62" s="229"/>
      <c r="Q62" s="32"/>
      <c r="R62" s="32"/>
      <c r="S62" s="4"/>
      <c r="T62" s="229"/>
      <c r="U62" s="775">
        <f t="shared" si="0"/>
        <v>74.571428571428569</v>
      </c>
      <c r="V62" s="401">
        <v>58.714285714285715</v>
      </c>
      <c r="W62" s="399">
        <f t="shared" si="1"/>
        <v>15.857142857142854</v>
      </c>
    </row>
    <row r="63" spans="1:23" ht="15.75" thickBot="1">
      <c r="A63" s="652">
        <v>56</v>
      </c>
      <c r="B63" s="3" t="s">
        <v>78</v>
      </c>
      <c r="C63" s="236">
        <v>4.4000000000000004</v>
      </c>
      <c r="D63" s="235">
        <v>71</v>
      </c>
      <c r="E63" s="236">
        <v>67</v>
      </c>
      <c r="F63" s="645">
        <v>58</v>
      </c>
      <c r="G63" s="771">
        <v>45</v>
      </c>
      <c r="H63" s="229">
        <v>53</v>
      </c>
      <c r="I63" s="229">
        <v>70</v>
      </c>
      <c r="J63" s="229">
        <v>74</v>
      </c>
      <c r="K63" s="229"/>
      <c r="L63" s="229">
        <v>60</v>
      </c>
      <c r="M63" s="229"/>
      <c r="N63" s="229"/>
      <c r="O63" s="32"/>
      <c r="P63" s="229"/>
      <c r="Q63" s="32"/>
      <c r="R63" s="32"/>
      <c r="S63" s="4"/>
      <c r="T63" s="229">
        <v>73</v>
      </c>
      <c r="U63" s="775">
        <f t="shared" si="0"/>
        <v>63.444444444444443</v>
      </c>
      <c r="V63" s="401">
        <v>57.125</v>
      </c>
      <c r="W63" s="399">
        <f t="shared" si="1"/>
        <v>6.3194444444444429</v>
      </c>
    </row>
    <row r="64" spans="1:23" ht="15.75" thickBot="1">
      <c r="A64" s="652">
        <v>57</v>
      </c>
      <c r="B64" s="3" t="s">
        <v>79</v>
      </c>
      <c r="C64" s="236">
        <v>4.7</v>
      </c>
      <c r="D64" s="235">
        <v>69</v>
      </c>
      <c r="E64" s="236">
        <v>68</v>
      </c>
      <c r="F64" s="645">
        <v>51</v>
      </c>
      <c r="G64" s="229">
        <v>53</v>
      </c>
      <c r="H64" s="229"/>
      <c r="I64" s="229"/>
      <c r="J64" s="229"/>
      <c r="K64" s="229"/>
      <c r="L64" s="229"/>
      <c r="M64" s="229"/>
      <c r="N64" s="229"/>
      <c r="O64" s="32"/>
      <c r="P64" s="229"/>
      <c r="Q64" s="32"/>
      <c r="R64" s="32"/>
      <c r="S64" s="4"/>
      <c r="T64" s="229">
        <v>72</v>
      </c>
      <c r="U64" s="775">
        <f t="shared" si="0"/>
        <v>62.6</v>
      </c>
      <c r="V64" s="401">
        <v>78.125</v>
      </c>
      <c r="W64" s="399">
        <f t="shared" si="1"/>
        <v>-15.524999999999999</v>
      </c>
    </row>
    <row r="65" spans="1:23" ht="15.75" thickBot="1">
      <c r="A65" s="652">
        <v>58</v>
      </c>
      <c r="B65" s="3" t="s">
        <v>80</v>
      </c>
      <c r="C65" s="236">
        <v>4</v>
      </c>
      <c r="D65" s="235">
        <v>67</v>
      </c>
      <c r="E65" s="236">
        <v>66</v>
      </c>
      <c r="F65" s="764">
        <v>39</v>
      </c>
      <c r="G65" s="771">
        <v>44</v>
      </c>
      <c r="H65" s="229"/>
      <c r="I65" s="771">
        <v>42</v>
      </c>
      <c r="J65" s="758">
        <v>45</v>
      </c>
      <c r="K65" s="229">
        <v>54</v>
      </c>
      <c r="L65" s="229"/>
      <c r="M65" s="229"/>
      <c r="N65" s="229"/>
      <c r="O65" s="32"/>
      <c r="P65" s="229"/>
      <c r="Q65" s="32"/>
      <c r="R65" s="32"/>
      <c r="S65" s="4"/>
      <c r="T65" s="229">
        <v>65</v>
      </c>
      <c r="U65" s="775">
        <f t="shared" si="0"/>
        <v>52.75</v>
      </c>
      <c r="V65" s="401">
        <v>67.7</v>
      </c>
      <c r="W65" s="399">
        <f t="shared" si="1"/>
        <v>-14.950000000000003</v>
      </c>
    </row>
    <row r="66" spans="1:23" ht="15.75" thickBot="1">
      <c r="A66" s="652">
        <v>59</v>
      </c>
      <c r="B66" s="3" t="s">
        <v>81</v>
      </c>
      <c r="C66" s="236">
        <v>4.2</v>
      </c>
      <c r="D66" s="235">
        <v>66</v>
      </c>
      <c r="E66" s="236">
        <v>67</v>
      </c>
      <c r="F66" s="236">
        <v>62</v>
      </c>
      <c r="G66" s="229">
        <v>71</v>
      </c>
      <c r="H66" s="229">
        <v>60</v>
      </c>
      <c r="I66" s="229">
        <v>71</v>
      </c>
      <c r="J66" s="229">
        <v>64</v>
      </c>
      <c r="K66" s="229">
        <v>69</v>
      </c>
      <c r="L66" s="229">
        <v>61</v>
      </c>
      <c r="M66" s="229"/>
      <c r="N66" s="229"/>
      <c r="O66" s="32"/>
      <c r="P66" s="229"/>
      <c r="Q66" s="32"/>
      <c r="R66" s="32"/>
      <c r="S66" s="4"/>
      <c r="T66" s="229">
        <v>75</v>
      </c>
      <c r="U66" s="775">
        <f t="shared" si="0"/>
        <v>66.599999999999994</v>
      </c>
      <c r="V66" s="401">
        <v>67.375</v>
      </c>
      <c r="W66" s="399">
        <f t="shared" si="1"/>
        <v>-0.77500000000000568</v>
      </c>
    </row>
    <row r="67" spans="1:23" ht="15.75" thickBot="1">
      <c r="A67" s="652">
        <v>60</v>
      </c>
      <c r="B67" s="3" t="s">
        <v>82</v>
      </c>
      <c r="C67" s="236">
        <v>4</v>
      </c>
      <c r="D67" s="235">
        <v>55</v>
      </c>
      <c r="E67" s="236"/>
      <c r="F67" s="760">
        <v>38</v>
      </c>
      <c r="G67" s="229"/>
      <c r="H67" s="229"/>
      <c r="I67" s="229"/>
      <c r="J67" s="770">
        <v>31</v>
      </c>
      <c r="K67" s="229"/>
      <c r="L67" s="229"/>
      <c r="M67" s="229"/>
      <c r="N67" s="229"/>
      <c r="O67" s="32"/>
      <c r="P67" s="229"/>
      <c r="Q67" s="32"/>
      <c r="R67" s="32"/>
      <c r="S67" s="4"/>
      <c r="T67" s="229"/>
      <c r="U67" s="775">
        <f t="shared" si="0"/>
        <v>41.333333333333336</v>
      </c>
      <c r="V67" s="401">
        <v>62.142857142857146</v>
      </c>
      <c r="W67" s="399">
        <f t="shared" si="1"/>
        <v>-20.80952380952381</v>
      </c>
    </row>
    <row r="68" spans="1:23" ht="15.75" thickBot="1">
      <c r="A68" s="652">
        <v>61</v>
      </c>
      <c r="B68" s="3" t="s">
        <v>83</v>
      </c>
      <c r="C68" s="236">
        <v>4.5</v>
      </c>
      <c r="D68" s="235">
        <v>75</v>
      </c>
      <c r="E68" s="236">
        <v>68</v>
      </c>
      <c r="F68" s="236">
        <v>64</v>
      </c>
      <c r="G68" s="229">
        <v>73</v>
      </c>
      <c r="H68" s="229">
        <v>60</v>
      </c>
      <c r="I68" s="229">
        <v>51</v>
      </c>
      <c r="J68" s="229">
        <v>73</v>
      </c>
      <c r="K68" s="229"/>
      <c r="L68" s="229">
        <v>78</v>
      </c>
      <c r="M68" s="229"/>
      <c r="N68" s="229"/>
      <c r="O68" s="32"/>
      <c r="P68" s="229"/>
      <c r="Q68" s="32"/>
      <c r="R68" s="32"/>
      <c r="S68" s="4"/>
      <c r="T68" s="229">
        <v>65</v>
      </c>
      <c r="U68" s="775">
        <f t="shared" si="0"/>
        <v>67.444444444444443</v>
      </c>
      <c r="V68" s="401">
        <v>60</v>
      </c>
      <c r="W68" s="399">
        <f t="shared" si="1"/>
        <v>7.4444444444444429</v>
      </c>
    </row>
    <row r="69" spans="1:23" ht="15.75" thickBot="1">
      <c r="A69" s="652">
        <v>62</v>
      </c>
      <c r="B69" s="3" t="s">
        <v>84</v>
      </c>
      <c r="C69" s="236">
        <v>4.7</v>
      </c>
      <c r="D69" s="235">
        <v>78</v>
      </c>
      <c r="E69" s="236">
        <v>73</v>
      </c>
      <c r="F69" s="236">
        <v>76</v>
      </c>
      <c r="G69" s="229">
        <v>83</v>
      </c>
      <c r="H69" s="229">
        <v>100</v>
      </c>
      <c r="I69" s="229">
        <v>54</v>
      </c>
      <c r="J69" s="229">
        <v>52</v>
      </c>
      <c r="K69" s="229">
        <v>70</v>
      </c>
      <c r="L69" s="229">
        <v>61</v>
      </c>
      <c r="M69" s="229"/>
      <c r="N69" s="229"/>
      <c r="O69" s="32"/>
      <c r="P69" s="229"/>
      <c r="Q69" s="32"/>
      <c r="R69" s="32"/>
      <c r="S69" s="4"/>
      <c r="T69" s="229">
        <v>72</v>
      </c>
      <c r="U69" s="775">
        <f t="shared" ref="U69:U86" si="2">AVERAGE(D69:T69)</f>
        <v>71.900000000000006</v>
      </c>
      <c r="V69" s="401">
        <v>75.222222222222229</v>
      </c>
      <c r="W69" s="399">
        <f t="shared" si="1"/>
        <v>-3.3222222222222229</v>
      </c>
    </row>
    <row r="70" spans="1:23" ht="15.75" thickBot="1">
      <c r="A70" s="652">
        <v>63</v>
      </c>
      <c r="B70" s="3" t="s">
        <v>85</v>
      </c>
      <c r="C70" s="236">
        <v>4.5</v>
      </c>
      <c r="D70" s="235">
        <v>69</v>
      </c>
      <c r="E70" s="236">
        <v>59</v>
      </c>
      <c r="F70" s="236">
        <v>69</v>
      </c>
      <c r="G70" s="229">
        <v>71</v>
      </c>
      <c r="H70" s="229">
        <v>55</v>
      </c>
      <c r="I70" s="229">
        <v>80</v>
      </c>
      <c r="J70" s="229">
        <v>72</v>
      </c>
      <c r="K70" s="229">
        <v>59</v>
      </c>
      <c r="L70" s="229">
        <v>55</v>
      </c>
      <c r="M70" s="229"/>
      <c r="N70" s="229"/>
      <c r="O70" s="32"/>
      <c r="P70" s="229">
        <v>72</v>
      </c>
      <c r="Q70" s="32"/>
      <c r="R70" s="32"/>
      <c r="S70" s="4"/>
      <c r="T70" s="229">
        <v>64</v>
      </c>
      <c r="U70" s="775">
        <f t="shared" si="2"/>
        <v>65.909090909090907</v>
      </c>
      <c r="V70" s="401">
        <v>63.3</v>
      </c>
      <c r="W70" s="399">
        <f t="shared" ref="W70:W86" si="3">U70-V70</f>
        <v>2.6090909090909093</v>
      </c>
    </row>
    <row r="71" spans="1:23" ht="15.75" thickBot="1">
      <c r="A71" s="652">
        <v>64</v>
      </c>
      <c r="B71" s="3" t="s">
        <v>86</v>
      </c>
      <c r="C71" s="236">
        <v>4.5999999999999996</v>
      </c>
      <c r="D71" s="235">
        <v>73</v>
      </c>
      <c r="E71" s="236">
        <v>56</v>
      </c>
      <c r="F71" s="236">
        <v>66</v>
      </c>
      <c r="G71" s="229">
        <v>75</v>
      </c>
      <c r="H71" s="229">
        <v>60</v>
      </c>
      <c r="I71" s="758">
        <v>36</v>
      </c>
      <c r="J71" s="771">
        <v>47</v>
      </c>
      <c r="K71" s="774">
        <v>47</v>
      </c>
      <c r="L71" s="229">
        <v>77</v>
      </c>
      <c r="M71" s="229"/>
      <c r="N71" s="229"/>
      <c r="O71" s="32"/>
      <c r="P71" s="229"/>
      <c r="Q71" s="32"/>
      <c r="R71" s="32"/>
      <c r="S71" s="4"/>
      <c r="T71" s="229">
        <v>59</v>
      </c>
      <c r="U71" s="775">
        <f t="shared" si="2"/>
        <v>59.6</v>
      </c>
      <c r="V71" s="401">
        <v>64.8</v>
      </c>
      <c r="W71" s="399">
        <f t="shared" si="3"/>
        <v>-5.1999999999999957</v>
      </c>
    </row>
    <row r="72" spans="1:23" ht="15.75" thickBot="1">
      <c r="A72" s="652">
        <v>65</v>
      </c>
      <c r="B72" s="3" t="s">
        <v>87</v>
      </c>
      <c r="C72" s="236">
        <v>4.7</v>
      </c>
      <c r="D72" s="235">
        <v>80</v>
      </c>
      <c r="E72" s="236">
        <v>75</v>
      </c>
      <c r="F72" s="236">
        <v>69</v>
      </c>
      <c r="G72" s="229"/>
      <c r="H72" s="229"/>
      <c r="I72" s="229">
        <v>82</v>
      </c>
      <c r="J72" s="229">
        <v>74</v>
      </c>
      <c r="K72" s="229">
        <v>79</v>
      </c>
      <c r="L72" s="229">
        <v>56</v>
      </c>
      <c r="M72" s="229"/>
      <c r="N72" s="229"/>
      <c r="O72" s="32"/>
      <c r="P72" s="229"/>
      <c r="Q72" s="32"/>
      <c r="R72" s="32"/>
      <c r="S72" s="4"/>
      <c r="T72" s="229">
        <v>82</v>
      </c>
      <c r="U72" s="775">
        <f t="shared" si="2"/>
        <v>74.625</v>
      </c>
      <c r="V72" s="401">
        <v>80.3</v>
      </c>
      <c r="W72" s="399">
        <f t="shared" si="3"/>
        <v>-5.6749999999999972</v>
      </c>
    </row>
    <row r="73" spans="1:23" ht="15.75" thickBot="1">
      <c r="A73" s="652">
        <v>66</v>
      </c>
      <c r="B73" s="3" t="s">
        <v>88</v>
      </c>
      <c r="C73" s="236">
        <v>4.7</v>
      </c>
      <c r="D73" s="235">
        <v>76</v>
      </c>
      <c r="E73" s="236"/>
      <c r="F73" s="236"/>
      <c r="G73" s="264">
        <v>83</v>
      </c>
      <c r="H73" s="264"/>
      <c r="I73" s="229">
        <v>59</v>
      </c>
      <c r="J73" s="229">
        <v>64</v>
      </c>
      <c r="K73" s="229"/>
      <c r="L73" s="229">
        <v>82</v>
      </c>
      <c r="M73" s="229"/>
      <c r="N73" s="229"/>
      <c r="O73" s="32"/>
      <c r="P73" s="229"/>
      <c r="Q73" s="32"/>
      <c r="R73" s="32"/>
      <c r="S73" s="4"/>
      <c r="T73" s="229"/>
      <c r="U73" s="775">
        <f t="shared" si="2"/>
        <v>72.8</v>
      </c>
      <c r="V73" s="401">
        <v>68.333333333333329</v>
      </c>
      <c r="W73" s="399">
        <f t="shared" si="3"/>
        <v>4.4666666666666686</v>
      </c>
    </row>
    <row r="74" spans="1:23" ht="15.75" thickBot="1">
      <c r="A74" s="652">
        <v>67</v>
      </c>
      <c r="B74" s="3" t="s">
        <v>89</v>
      </c>
      <c r="C74" s="236">
        <v>5</v>
      </c>
      <c r="D74" s="235">
        <v>76</v>
      </c>
      <c r="E74" s="236">
        <v>76</v>
      </c>
      <c r="F74" s="236">
        <v>66</v>
      </c>
      <c r="G74" s="229">
        <v>55</v>
      </c>
      <c r="H74" s="229"/>
      <c r="I74" s="229">
        <v>61</v>
      </c>
      <c r="J74" s="229">
        <v>52</v>
      </c>
      <c r="K74" s="229"/>
      <c r="L74" s="229"/>
      <c r="M74" s="229"/>
      <c r="N74" s="229"/>
      <c r="O74" s="32"/>
      <c r="P74" s="229"/>
      <c r="Q74" s="32"/>
      <c r="R74" s="32"/>
      <c r="S74" s="4"/>
      <c r="T74" s="229">
        <v>71</v>
      </c>
      <c r="U74" s="775">
        <f t="shared" si="2"/>
        <v>65.285714285714292</v>
      </c>
      <c r="V74" s="401">
        <v>69.599999999999994</v>
      </c>
      <c r="W74" s="399">
        <f t="shared" si="3"/>
        <v>-4.3142857142857025</v>
      </c>
    </row>
    <row r="75" spans="1:23" ht="15.75" thickBot="1">
      <c r="A75" s="652">
        <v>68</v>
      </c>
      <c r="B75" s="3" t="s">
        <v>90</v>
      </c>
      <c r="C75" s="236">
        <v>4.7</v>
      </c>
      <c r="D75" s="235">
        <v>83</v>
      </c>
      <c r="E75" s="236">
        <v>72</v>
      </c>
      <c r="F75" s="236">
        <v>79</v>
      </c>
      <c r="G75" s="229">
        <v>85</v>
      </c>
      <c r="H75" s="229">
        <v>63</v>
      </c>
      <c r="I75" s="229">
        <v>66</v>
      </c>
      <c r="J75" s="229">
        <v>66</v>
      </c>
      <c r="K75" s="229">
        <v>66</v>
      </c>
      <c r="L75" s="229">
        <v>74</v>
      </c>
      <c r="M75" s="229"/>
      <c r="N75" s="229"/>
      <c r="O75" s="32"/>
      <c r="P75" s="229">
        <v>66</v>
      </c>
      <c r="Q75" s="32"/>
      <c r="R75" s="32"/>
      <c r="S75" s="4"/>
      <c r="T75" s="229">
        <v>80</v>
      </c>
      <c r="U75" s="775">
        <f t="shared" si="2"/>
        <v>72.727272727272734</v>
      </c>
      <c r="V75" s="401">
        <v>71</v>
      </c>
      <c r="W75" s="399">
        <f t="shared" si="3"/>
        <v>1.7272727272727337</v>
      </c>
    </row>
    <row r="76" spans="1:23" ht="15.75" thickBot="1">
      <c r="A76" s="652">
        <v>69</v>
      </c>
      <c r="B76" s="3" t="s">
        <v>91</v>
      </c>
      <c r="C76" s="236">
        <v>4.5</v>
      </c>
      <c r="D76" s="235">
        <v>75</v>
      </c>
      <c r="E76" s="236">
        <v>71</v>
      </c>
      <c r="F76" s="236">
        <v>65</v>
      </c>
      <c r="G76" s="229">
        <v>70</v>
      </c>
      <c r="H76" s="229">
        <v>67</v>
      </c>
      <c r="I76" s="229">
        <v>84</v>
      </c>
      <c r="J76" s="229">
        <v>73</v>
      </c>
      <c r="K76" s="229">
        <v>72</v>
      </c>
      <c r="L76" s="229">
        <v>85</v>
      </c>
      <c r="M76" s="229"/>
      <c r="N76" s="229"/>
      <c r="O76" s="32"/>
      <c r="P76" s="229"/>
      <c r="Q76" s="32"/>
      <c r="R76" s="32"/>
      <c r="S76" s="4"/>
      <c r="T76" s="229">
        <v>68</v>
      </c>
      <c r="U76" s="775">
        <f t="shared" si="2"/>
        <v>73</v>
      </c>
      <c r="V76" s="401">
        <v>69.3</v>
      </c>
      <c r="W76" s="399">
        <f t="shared" si="3"/>
        <v>3.7000000000000028</v>
      </c>
    </row>
    <row r="77" spans="1:23" ht="15.75" thickBot="1">
      <c r="A77" s="652">
        <v>70</v>
      </c>
      <c r="B77" s="3" t="s">
        <v>159</v>
      </c>
      <c r="C77" s="236">
        <v>4.8</v>
      </c>
      <c r="D77" s="235">
        <v>79</v>
      </c>
      <c r="E77" s="236">
        <v>75</v>
      </c>
      <c r="F77" s="236">
        <v>76</v>
      </c>
      <c r="G77" s="229">
        <v>88</v>
      </c>
      <c r="H77" s="229">
        <v>63</v>
      </c>
      <c r="I77" s="229">
        <v>73</v>
      </c>
      <c r="J77" s="229">
        <v>64</v>
      </c>
      <c r="K77" s="229">
        <v>64</v>
      </c>
      <c r="L77" s="229">
        <v>67</v>
      </c>
      <c r="M77" s="229"/>
      <c r="N77" s="229"/>
      <c r="O77" s="32"/>
      <c r="P77" s="229">
        <v>62</v>
      </c>
      <c r="Q77" s="32"/>
      <c r="R77" s="32"/>
      <c r="S77" s="4"/>
      <c r="T77" s="229">
        <v>68</v>
      </c>
      <c r="U77" s="775">
        <f t="shared" si="2"/>
        <v>70.818181818181813</v>
      </c>
      <c r="V77" s="401">
        <v>64.428571428571431</v>
      </c>
      <c r="W77" s="399">
        <f t="shared" si="3"/>
        <v>6.3896103896103824</v>
      </c>
    </row>
    <row r="78" spans="1:23" ht="15.75" thickBot="1">
      <c r="A78" s="652">
        <v>71</v>
      </c>
      <c r="B78" s="3" t="s">
        <v>158</v>
      </c>
      <c r="C78" s="236">
        <v>4.5</v>
      </c>
      <c r="D78" s="235">
        <v>71</v>
      </c>
      <c r="E78" s="236">
        <v>64</v>
      </c>
      <c r="F78" s="236">
        <v>68</v>
      </c>
      <c r="G78" s="229">
        <v>72</v>
      </c>
      <c r="H78" s="229">
        <v>61</v>
      </c>
      <c r="I78" s="229">
        <v>70</v>
      </c>
      <c r="J78" s="229">
        <v>62</v>
      </c>
      <c r="K78" s="229">
        <v>65</v>
      </c>
      <c r="L78" s="229">
        <v>76</v>
      </c>
      <c r="M78" s="229"/>
      <c r="N78" s="229"/>
      <c r="O78" s="32"/>
      <c r="P78" s="229">
        <v>81</v>
      </c>
      <c r="Q78" s="32"/>
      <c r="R78" s="32"/>
      <c r="S78" s="4"/>
      <c r="T78" s="229">
        <v>68</v>
      </c>
      <c r="U78" s="775">
        <f t="shared" si="2"/>
        <v>68.909090909090907</v>
      </c>
      <c r="V78" s="401">
        <v>58</v>
      </c>
      <c r="W78" s="399">
        <f t="shared" si="3"/>
        <v>10.909090909090907</v>
      </c>
    </row>
    <row r="79" spans="1:23" ht="15.75" thickBot="1">
      <c r="A79" s="652">
        <v>72</v>
      </c>
      <c r="B79" s="3" t="s">
        <v>184</v>
      </c>
      <c r="C79" s="236">
        <v>4.2</v>
      </c>
      <c r="D79" s="235">
        <v>66</v>
      </c>
      <c r="E79" s="236">
        <v>61</v>
      </c>
      <c r="F79" s="236">
        <v>54</v>
      </c>
      <c r="G79" s="769">
        <v>35</v>
      </c>
      <c r="H79" s="229">
        <v>61</v>
      </c>
      <c r="I79" s="758">
        <v>38</v>
      </c>
      <c r="J79" s="229">
        <v>52</v>
      </c>
      <c r="K79" s="229">
        <v>58</v>
      </c>
      <c r="L79" s="229">
        <v>58</v>
      </c>
      <c r="M79" s="229"/>
      <c r="N79" s="229"/>
      <c r="O79" s="32"/>
      <c r="P79" s="229"/>
      <c r="Q79" s="32"/>
      <c r="R79" s="32"/>
      <c r="S79" s="4"/>
      <c r="T79" s="229">
        <v>53</v>
      </c>
      <c r="U79" s="775">
        <f t="shared" si="2"/>
        <v>53.6</v>
      </c>
      <c r="V79" s="659"/>
      <c r="W79" s="399"/>
    </row>
    <row r="80" spans="1:23" ht="15.75" thickBot="1">
      <c r="A80" s="652">
        <v>73</v>
      </c>
      <c r="B80" s="3" t="s">
        <v>92</v>
      </c>
      <c r="C80" s="236">
        <v>4</v>
      </c>
      <c r="D80" s="235">
        <v>64</v>
      </c>
      <c r="E80" s="236">
        <v>66</v>
      </c>
      <c r="F80" s="236">
        <v>57</v>
      </c>
      <c r="G80" s="229"/>
      <c r="H80" s="229"/>
      <c r="I80" s="229"/>
      <c r="J80" s="229"/>
      <c r="K80" s="229">
        <v>70</v>
      </c>
      <c r="L80" s="229"/>
      <c r="M80" s="229"/>
      <c r="N80" s="229"/>
      <c r="O80" s="32"/>
      <c r="P80" s="229"/>
      <c r="Q80" s="32"/>
      <c r="R80" s="32"/>
      <c r="S80" s="4"/>
      <c r="T80" s="229">
        <v>71</v>
      </c>
      <c r="U80" s="775">
        <f t="shared" si="2"/>
        <v>65.599999999999994</v>
      </c>
      <c r="V80" s="401">
        <v>51</v>
      </c>
      <c r="W80" s="399">
        <f t="shared" si="3"/>
        <v>14.599999999999994</v>
      </c>
    </row>
    <row r="81" spans="1:23" s="280" customFormat="1" ht="15.75" thickBot="1">
      <c r="A81" s="294"/>
      <c r="B81" s="271" t="s">
        <v>156</v>
      </c>
      <c r="C81" s="647"/>
      <c r="D81" s="377"/>
      <c r="E81" s="647"/>
      <c r="F81" s="647"/>
      <c r="G81" s="326"/>
      <c r="H81" s="326"/>
      <c r="I81" s="326"/>
      <c r="J81" s="326"/>
      <c r="K81" s="326"/>
      <c r="L81" s="326"/>
      <c r="M81" s="326"/>
      <c r="N81" s="326"/>
      <c r="O81" s="327"/>
      <c r="P81" s="326"/>
      <c r="Q81" s="327"/>
      <c r="R81" s="327"/>
      <c r="S81" s="277"/>
      <c r="T81" s="326"/>
      <c r="U81" s="776"/>
      <c r="V81" s="659"/>
      <c r="W81" s="399"/>
    </row>
    <row r="82" spans="1:23" ht="15.75" thickBot="1">
      <c r="A82" s="652">
        <v>74</v>
      </c>
      <c r="B82" s="3" t="s">
        <v>191</v>
      </c>
      <c r="C82" s="236">
        <v>4.5999999999999996</v>
      </c>
      <c r="D82" s="235">
        <v>80</v>
      </c>
      <c r="E82" s="236">
        <v>76</v>
      </c>
      <c r="F82" s="236">
        <v>73</v>
      </c>
      <c r="G82" s="229">
        <v>72</v>
      </c>
      <c r="H82" s="229">
        <v>52</v>
      </c>
      <c r="I82" s="229">
        <v>88</v>
      </c>
      <c r="J82" s="229">
        <v>71</v>
      </c>
      <c r="K82" s="229">
        <v>74</v>
      </c>
      <c r="L82" s="229">
        <v>78</v>
      </c>
      <c r="M82" s="229"/>
      <c r="N82" s="229"/>
      <c r="O82" s="32"/>
      <c r="P82" s="229"/>
      <c r="Q82" s="32"/>
      <c r="R82" s="32"/>
      <c r="S82" s="4"/>
      <c r="T82" s="229">
        <v>77</v>
      </c>
      <c r="U82" s="775">
        <f t="shared" si="2"/>
        <v>74.099999999999994</v>
      </c>
      <c r="V82" s="401">
        <v>72.25</v>
      </c>
      <c r="W82" s="399">
        <f t="shared" si="3"/>
        <v>1.8499999999999943</v>
      </c>
    </row>
    <row r="83" spans="1:23" ht="15.75" thickBot="1">
      <c r="A83" s="652">
        <v>75</v>
      </c>
      <c r="B83" s="3" t="s">
        <v>112</v>
      </c>
      <c r="C83" s="236">
        <v>4.2</v>
      </c>
      <c r="D83" s="235">
        <v>64</v>
      </c>
      <c r="E83" s="236">
        <v>51</v>
      </c>
      <c r="F83" s="236">
        <v>61</v>
      </c>
      <c r="G83" s="769">
        <v>38</v>
      </c>
      <c r="H83" s="229"/>
      <c r="I83" s="771">
        <v>46</v>
      </c>
      <c r="J83" s="774">
        <v>48</v>
      </c>
      <c r="K83" s="229"/>
      <c r="L83" s="229">
        <v>73</v>
      </c>
      <c r="M83" s="229"/>
      <c r="N83" s="229"/>
      <c r="O83" s="32"/>
      <c r="P83" s="229"/>
      <c r="Q83" s="32"/>
      <c r="R83" s="32"/>
      <c r="S83" s="4"/>
      <c r="T83" s="229">
        <v>59</v>
      </c>
      <c r="U83" s="775">
        <f t="shared" si="2"/>
        <v>55</v>
      </c>
      <c r="V83" s="401">
        <v>74.571428571428569</v>
      </c>
      <c r="W83" s="399">
        <f t="shared" si="3"/>
        <v>-19.571428571428569</v>
      </c>
    </row>
    <row r="84" spans="1:23" ht="15.75" thickBot="1">
      <c r="A84" s="652">
        <v>76</v>
      </c>
      <c r="B84" s="3" t="s">
        <v>120</v>
      </c>
      <c r="C84" s="236">
        <v>4.5999999999999996</v>
      </c>
      <c r="D84" s="235">
        <v>83</v>
      </c>
      <c r="E84" s="236">
        <v>76</v>
      </c>
      <c r="F84" s="236">
        <v>73</v>
      </c>
      <c r="G84" s="229">
        <v>76</v>
      </c>
      <c r="H84" s="229">
        <v>59</v>
      </c>
      <c r="I84" s="229">
        <v>66</v>
      </c>
      <c r="J84" s="229">
        <v>70</v>
      </c>
      <c r="K84" s="229">
        <v>88</v>
      </c>
      <c r="L84" s="229"/>
      <c r="M84" s="229"/>
      <c r="N84" s="229"/>
      <c r="O84" s="32"/>
      <c r="P84" s="229"/>
      <c r="Q84" s="32"/>
      <c r="R84" s="32"/>
      <c r="S84" s="4"/>
      <c r="T84" s="229"/>
      <c r="U84" s="775">
        <f t="shared" si="2"/>
        <v>73.875</v>
      </c>
      <c r="V84" s="401">
        <v>69.099999999999994</v>
      </c>
      <c r="W84" s="399">
        <f t="shared" si="3"/>
        <v>4.7750000000000057</v>
      </c>
    </row>
    <row r="85" spans="1:23" ht="15.75" thickBot="1">
      <c r="A85" s="652">
        <v>77</v>
      </c>
      <c r="B85" s="3" t="s">
        <v>157</v>
      </c>
      <c r="C85" s="236">
        <v>4.2</v>
      </c>
      <c r="D85" s="235">
        <v>71</v>
      </c>
      <c r="E85" s="236">
        <v>78</v>
      </c>
      <c r="F85" s="236">
        <v>57</v>
      </c>
      <c r="G85" s="229">
        <v>80</v>
      </c>
      <c r="H85" s="771">
        <v>48</v>
      </c>
      <c r="I85" s="229"/>
      <c r="J85" s="229"/>
      <c r="K85" s="229">
        <v>75</v>
      </c>
      <c r="L85" s="229">
        <v>73</v>
      </c>
      <c r="M85" s="229"/>
      <c r="N85" s="229"/>
      <c r="O85" s="32"/>
      <c r="P85" s="229"/>
      <c r="Q85" s="32"/>
      <c r="R85" s="32"/>
      <c r="S85" s="4"/>
      <c r="T85" s="229">
        <v>82</v>
      </c>
      <c r="U85" s="775">
        <f t="shared" si="2"/>
        <v>70.5</v>
      </c>
      <c r="V85" s="401">
        <v>68.444444444444443</v>
      </c>
      <c r="W85" s="399">
        <f t="shared" si="3"/>
        <v>2.0555555555555571</v>
      </c>
    </row>
    <row r="86" spans="1:23" s="762" customFormat="1" ht="45.75" thickBot="1">
      <c r="A86" s="404">
        <v>78</v>
      </c>
      <c r="B86" s="194" t="s">
        <v>169</v>
      </c>
      <c r="C86" s="673">
        <v>4.5</v>
      </c>
      <c r="D86" s="673">
        <v>74</v>
      </c>
      <c r="E86" s="673">
        <v>61</v>
      </c>
      <c r="F86" s="673">
        <v>69</v>
      </c>
      <c r="G86" s="673">
        <v>68</v>
      </c>
      <c r="H86" s="673">
        <v>78</v>
      </c>
      <c r="I86" s="673"/>
      <c r="J86" s="673"/>
      <c r="K86" s="673">
        <v>78</v>
      </c>
      <c r="L86" s="673">
        <v>79</v>
      </c>
      <c r="M86" s="673"/>
      <c r="N86" s="673"/>
      <c r="O86" s="761"/>
      <c r="P86" s="673">
        <v>61</v>
      </c>
      <c r="Q86" s="761"/>
      <c r="R86" s="761"/>
      <c r="S86" s="761"/>
      <c r="T86" s="673">
        <v>94</v>
      </c>
      <c r="U86" s="775">
        <f t="shared" si="2"/>
        <v>73.555555555555557</v>
      </c>
      <c r="V86" s="405">
        <v>78.777777777777771</v>
      </c>
      <c r="W86" s="399">
        <f t="shared" si="3"/>
        <v>-5.2222222222222143</v>
      </c>
    </row>
    <row r="87" spans="1:23">
      <c r="U87" s="657">
        <v>68.5</v>
      </c>
      <c r="V87" s="644">
        <v>68.099999999999994</v>
      </c>
    </row>
  </sheetData>
  <mergeCells count="5">
    <mergeCell ref="A1:W1"/>
    <mergeCell ref="A2:A4"/>
    <mergeCell ref="V2:V4"/>
    <mergeCell ref="W2:W4"/>
    <mergeCell ref="U2:U4"/>
  </mergeCells>
  <pageMargins left="0.70866141732283472" right="0.70866141732283472" top="0.74803149606299213" bottom="0.74803149606299213" header="0.31496062992125984" footer="0.31496062992125984"/>
  <pageSetup paperSize="9" scale="71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Z8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V20" sqref="V20"/>
    </sheetView>
  </sheetViews>
  <sheetFormatPr defaultColWidth="16.140625" defaultRowHeight="15"/>
  <cols>
    <col min="1" max="1" width="3.42578125" style="10" customWidth="1"/>
    <col min="2" max="2" width="16.7109375" style="10" customWidth="1"/>
    <col min="3" max="3" width="5" style="367" bestFit="1" customWidth="1"/>
    <col min="4" max="4" width="3.28515625" style="158" bestFit="1" customWidth="1"/>
    <col min="5" max="5" width="4.5703125" style="361" customWidth="1"/>
    <col min="6" max="6" width="3.28515625" style="158" bestFit="1" customWidth="1"/>
    <col min="7" max="7" width="3.28515625" style="266" bestFit="1" customWidth="1"/>
    <col min="8" max="8" width="5" style="367" bestFit="1" customWidth="1"/>
    <col min="9" max="9" width="4" style="158" bestFit="1" customWidth="1"/>
    <col min="10" max="10" width="4.42578125" style="158" bestFit="1" customWidth="1"/>
    <col min="11" max="11" width="4.5703125" style="158" customWidth="1"/>
    <col min="12" max="12" width="4.28515625" style="158" customWidth="1"/>
    <col min="13" max="13" width="5" style="367" bestFit="1" customWidth="1"/>
    <col min="14" max="14" width="3.28515625" style="158" bestFit="1" customWidth="1"/>
    <col min="15" max="15" width="3.28515625" style="361" bestFit="1" customWidth="1"/>
    <col min="16" max="17" width="3.28515625" style="158" bestFit="1" customWidth="1"/>
    <col min="18" max="18" width="5" style="367" bestFit="1" customWidth="1"/>
    <col min="19" max="19" width="3.28515625" style="158" bestFit="1" customWidth="1"/>
    <col min="20" max="20" width="3.28515625" style="361" bestFit="1" customWidth="1"/>
    <col min="21" max="22" width="3.28515625" style="158" bestFit="1" customWidth="1"/>
    <col min="23" max="23" width="5" style="367" bestFit="1" customWidth="1"/>
    <col min="24" max="24" width="3.28515625" style="158" bestFit="1" customWidth="1"/>
    <col min="25" max="25" width="3.28515625" style="361" bestFit="1" customWidth="1"/>
    <col min="26" max="26" width="4" style="158" customWidth="1"/>
    <col min="27" max="27" width="3.28515625" style="158" bestFit="1" customWidth="1"/>
    <col min="28" max="28" width="5" style="367" bestFit="1" customWidth="1"/>
    <col min="29" max="29" width="3.28515625" style="158" bestFit="1" customWidth="1"/>
    <col min="30" max="30" width="4" style="361" bestFit="1" customWidth="1"/>
    <col min="31" max="31" width="4" style="158" bestFit="1" customWidth="1"/>
    <col min="32" max="32" width="3.28515625" style="158" bestFit="1" customWidth="1"/>
    <col min="33" max="33" width="5" style="367" bestFit="1" customWidth="1"/>
    <col min="34" max="34" width="3.28515625" style="158" bestFit="1" customWidth="1"/>
    <col min="35" max="35" width="3.28515625" style="361" bestFit="1" customWidth="1"/>
    <col min="36" max="37" width="3.28515625" style="158" bestFit="1" customWidth="1"/>
    <col min="38" max="38" width="5" style="367" bestFit="1" customWidth="1"/>
    <col min="39" max="39" width="3.28515625" style="158" bestFit="1" customWidth="1"/>
    <col min="40" max="40" width="3.28515625" style="361" bestFit="1" customWidth="1"/>
    <col min="41" max="42" width="3.28515625" style="158" bestFit="1" customWidth="1"/>
    <col min="43" max="43" width="5" style="367" bestFit="1" customWidth="1"/>
    <col min="44" max="44" width="3.28515625" style="158" bestFit="1" customWidth="1"/>
    <col min="45" max="45" width="3.28515625" style="361" bestFit="1" customWidth="1"/>
    <col min="46" max="47" width="3.28515625" style="158" bestFit="1" customWidth="1"/>
    <col min="48" max="48" width="5" style="367" bestFit="1" customWidth="1"/>
    <col min="49" max="49" width="3.28515625" style="158" bestFit="1" customWidth="1"/>
    <col min="50" max="50" width="3.28515625" style="361" bestFit="1" customWidth="1"/>
    <col min="51" max="51" width="3.28515625" style="158" bestFit="1" customWidth="1"/>
    <col min="52" max="52" width="4" style="158" bestFit="1" customWidth="1"/>
    <col min="53" max="53" width="5" style="367" bestFit="1" customWidth="1"/>
    <col min="54" max="54" width="3.28515625" style="158" bestFit="1" customWidth="1"/>
    <col min="55" max="55" width="3.28515625" style="361" bestFit="1" customWidth="1"/>
    <col min="56" max="56" width="3.28515625" style="158" bestFit="1" customWidth="1"/>
    <col min="57" max="57" width="4" style="158" bestFit="1" customWidth="1"/>
    <col min="58" max="58" width="6.85546875" style="367" customWidth="1"/>
    <col min="59" max="59" width="3.28515625" style="158" bestFit="1" customWidth="1"/>
    <col min="60" max="60" width="3.28515625" style="361" bestFit="1" customWidth="1"/>
    <col min="61" max="62" width="3.28515625" style="158" bestFit="1" customWidth="1"/>
    <col min="63" max="63" width="5" style="367" bestFit="1" customWidth="1"/>
    <col min="64" max="64" width="3.28515625" style="158" bestFit="1" customWidth="1"/>
    <col min="65" max="65" width="3.28515625" style="361" bestFit="1" customWidth="1"/>
    <col min="66" max="67" width="3.28515625" style="10" bestFit="1" customWidth="1"/>
    <col min="68" max="68" width="5.140625" style="62" customWidth="1"/>
    <col min="69" max="69" width="3.28515625" style="158" bestFit="1" customWidth="1"/>
    <col min="70" max="70" width="3.28515625" style="361" bestFit="1" customWidth="1"/>
    <col min="71" max="71" width="3.28515625" style="158" bestFit="1" customWidth="1"/>
    <col min="72" max="72" width="4" style="158" bestFit="1" customWidth="1"/>
    <col min="73" max="73" width="3.28515625" style="158" bestFit="1" customWidth="1"/>
    <col min="74" max="74" width="5" style="367" bestFit="1" customWidth="1"/>
    <col min="75" max="75" width="3.28515625" style="158" bestFit="1" customWidth="1"/>
    <col min="76" max="76" width="3.28515625" style="361" bestFit="1" customWidth="1"/>
    <col min="77" max="77" width="3.28515625" style="158" bestFit="1" customWidth="1"/>
    <col min="78" max="78" width="3.28515625" style="10" bestFit="1" customWidth="1"/>
    <col min="79" max="16384" width="16.140625" style="10"/>
  </cols>
  <sheetData>
    <row r="1" spans="1:78" ht="16.5" thickBot="1">
      <c r="A1" s="913" t="s">
        <v>166</v>
      </c>
      <c r="B1" s="913"/>
      <c r="C1" s="913"/>
      <c r="D1" s="913"/>
      <c r="E1" s="913"/>
      <c r="F1" s="913"/>
      <c r="G1" s="913"/>
      <c r="H1" s="913"/>
      <c r="I1" s="913"/>
      <c r="J1" s="913"/>
      <c r="K1" s="913"/>
      <c r="L1" s="913"/>
      <c r="M1" s="913"/>
      <c r="N1" s="913"/>
      <c r="O1" s="913"/>
      <c r="P1" s="913"/>
      <c r="Q1" s="913"/>
      <c r="R1" s="913"/>
      <c r="S1" s="913"/>
      <c r="T1" s="913"/>
      <c r="U1" s="913"/>
      <c r="V1" s="913"/>
      <c r="W1" s="913"/>
      <c r="X1" s="913"/>
      <c r="Y1" s="913"/>
      <c r="Z1" s="913"/>
      <c r="AA1" s="913"/>
      <c r="AB1" s="913"/>
      <c r="AC1" s="913"/>
      <c r="AD1" s="913"/>
      <c r="AE1" s="913"/>
      <c r="AF1" s="913"/>
      <c r="AG1" s="667"/>
      <c r="AH1" s="928"/>
      <c r="AI1" s="928"/>
      <c r="AJ1" s="928"/>
      <c r="AK1" s="928"/>
      <c r="AL1" s="928"/>
      <c r="AM1" s="928"/>
      <c r="AN1" s="928"/>
      <c r="AO1" s="928"/>
      <c r="AP1" s="928"/>
      <c r="AQ1" s="928"/>
      <c r="AR1" s="928"/>
      <c r="AS1" s="928"/>
      <c r="AT1" s="928"/>
      <c r="AU1" s="928"/>
      <c r="AV1" s="928"/>
      <c r="AW1" s="928"/>
      <c r="AX1" s="928"/>
      <c r="AY1" s="928"/>
      <c r="AZ1" s="928"/>
      <c r="BA1" s="928"/>
      <c r="BB1" s="928"/>
      <c r="BC1" s="928"/>
      <c r="BD1" s="928"/>
      <c r="BE1" s="928"/>
      <c r="BF1" s="928"/>
      <c r="BG1" s="928"/>
      <c r="BH1" s="928"/>
      <c r="BI1" s="928"/>
      <c r="BJ1" s="928"/>
      <c r="BK1" s="928"/>
      <c r="BL1" s="928"/>
      <c r="BM1" s="928"/>
      <c r="BN1" s="928"/>
      <c r="BO1" s="928"/>
      <c r="BP1" s="928"/>
      <c r="BQ1" s="928"/>
      <c r="BR1" s="928"/>
      <c r="BS1" s="928"/>
      <c r="BT1" s="928"/>
      <c r="BU1" s="928"/>
      <c r="BV1" s="928"/>
      <c r="BW1" s="928"/>
      <c r="BX1" s="928"/>
      <c r="BY1" s="928"/>
      <c r="BZ1" s="928"/>
    </row>
    <row r="2" spans="1:78" ht="15" customHeight="1" thickBot="1">
      <c r="A2" s="914"/>
      <c r="B2" s="916" t="s">
        <v>32</v>
      </c>
      <c r="C2" s="918" t="s">
        <v>117</v>
      </c>
      <c r="D2" s="919"/>
      <c r="E2" s="919"/>
      <c r="F2" s="919"/>
      <c r="G2" s="920"/>
      <c r="H2" s="921" t="s">
        <v>172</v>
      </c>
      <c r="I2" s="919"/>
      <c r="J2" s="919"/>
      <c r="K2" s="919"/>
      <c r="L2" s="922"/>
      <c r="M2" s="918" t="s">
        <v>173</v>
      </c>
      <c r="N2" s="919"/>
      <c r="O2" s="919"/>
      <c r="P2" s="919"/>
      <c r="Q2" s="920"/>
      <c r="R2" s="921" t="s">
        <v>12</v>
      </c>
      <c r="S2" s="919"/>
      <c r="T2" s="919"/>
      <c r="U2" s="919"/>
      <c r="V2" s="922"/>
      <c r="W2" s="918" t="s">
        <v>13</v>
      </c>
      <c r="X2" s="919"/>
      <c r="Y2" s="919"/>
      <c r="Z2" s="919"/>
      <c r="AA2" s="920"/>
      <c r="AB2" s="921" t="s">
        <v>11</v>
      </c>
      <c r="AC2" s="919"/>
      <c r="AD2" s="919"/>
      <c r="AE2" s="919"/>
      <c r="AF2" s="922"/>
      <c r="AG2" s="918" t="s">
        <v>14</v>
      </c>
      <c r="AH2" s="919"/>
      <c r="AI2" s="919"/>
      <c r="AJ2" s="919"/>
      <c r="AK2" s="920"/>
      <c r="AL2" s="930" t="s">
        <v>9</v>
      </c>
      <c r="AM2" s="924"/>
      <c r="AN2" s="924"/>
      <c r="AO2" s="924"/>
      <c r="AP2" s="929"/>
      <c r="AQ2" s="923" t="s">
        <v>15</v>
      </c>
      <c r="AR2" s="924"/>
      <c r="AS2" s="924"/>
      <c r="AT2" s="924"/>
      <c r="AU2" s="929"/>
      <c r="AV2" s="923" t="s">
        <v>29</v>
      </c>
      <c r="AW2" s="924"/>
      <c r="AX2" s="924"/>
      <c r="AY2" s="924"/>
      <c r="AZ2" s="929"/>
      <c r="BA2" s="918" t="s">
        <v>153</v>
      </c>
      <c r="BB2" s="919"/>
      <c r="BC2" s="919"/>
      <c r="BD2" s="919"/>
      <c r="BE2" s="920"/>
      <c r="BF2" s="923" t="s">
        <v>36</v>
      </c>
      <c r="BG2" s="924"/>
      <c r="BH2" s="924"/>
      <c r="BI2" s="924"/>
      <c r="BJ2" s="929"/>
      <c r="BK2" s="923" t="s">
        <v>37</v>
      </c>
      <c r="BL2" s="924"/>
      <c r="BM2" s="924"/>
      <c r="BN2" s="924"/>
      <c r="BO2" s="925"/>
      <c r="BP2" s="128" t="s">
        <v>181</v>
      </c>
      <c r="BQ2" s="923" t="s">
        <v>38</v>
      </c>
      <c r="BR2" s="924"/>
      <c r="BS2" s="924"/>
      <c r="BT2" s="924"/>
      <c r="BU2" s="929"/>
      <c r="BV2" s="926" t="s">
        <v>162</v>
      </c>
      <c r="BW2" s="927"/>
      <c r="BX2" s="927"/>
      <c r="BY2" s="927"/>
      <c r="BZ2" s="927"/>
    </row>
    <row r="3" spans="1:78" ht="27" thickBot="1">
      <c r="A3" s="915"/>
      <c r="B3" s="917"/>
      <c r="C3" s="680">
        <v>2024</v>
      </c>
      <c r="D3" s="463">
        <v>2023</v>
      </c>
      <c r="E3" s="463">
        <v>2022</v>
      </c>
      <c r="F3" s="463">
        <v>2021</v>
      </c>
      <c r="G3" s="685">
        <v>2020</v>
      </c>
      <c r="H3" s="682">
        <v>2024</v>
      </c>
      <c r="I3" s="693">
        <v>2023</v>
      </c>
      <c r="J3" s="668">
        <v>2022</v>
      </c>
      <c r="K3" s="668">
        <v>2019</v>
      </c>
      <c r="L3" s="669">
        <v>2018</v>
      </c>
      <c r="M3" s="680">
        <v>2024</v>
      </c>
      <c r="N3" s="668">
        <v>2023</v>
      </c>
      <c r="O3" s="668">
        <v>2022</v>
      </c>
      <c r="P3" s="668">
        <v>2021</v>
      </c>
      <c r="Q3" s="670">
        <v>2020</v>
      </c>
      <c r="R3" s="682">
        <v>2024</v>
      </c>
      <c r="S3" s="668">
        <v>2023</v>
      </c>
      <c r="T3" s="668">
        <v>2022</v>
      </c>
      <c r="U3" s="668">
        <v>2021</v>
      </c>
      <c r="V3" s="669">
        <v>2020</v>
      </c>
      <c r="W3" s="680">
        <v>2024</v>
      </c>
      <c r="X3" s="668">
        <v>2023</v>
      </c>
      <c r="Y3" s="668">
        <v>2022</v>
      </c>
      <c r="Z3" s="668">
        <v>2021</v>
      </c>
      <c r="AA3" s="670">
        <v>2020</v>
      </c>
      <c r="AB3" s="682">
        <v>2024</v>
      </c>
      <c r="AC3" s="668">
        <v>2023</v>
      </c>
      <c r="AD3" s="668">
        <v>2022</v>
      </c>
      <c r="AE3" s="668">
        <v>2021</v>
      </c>
      <c r="AF3" s="669">
        <v>2020</v>
      </c>
      <c r="AG3" s="680">
        <v>2024</v>
      </c>
      <c r="AH3" s="668">
        <v>2023</v>
      </c>
      <c r="AI3" s="668">
        <v>2022</v>
      </c>
      <c r="AJ3" s="668">
        <v>2021</v>
      </c>
      <c r="AK3" s="670">
        <v>2020</v>
      </c>
      <c r="AL3" s="682">
        <v>2024</v>
      </c>
      <c r="AM3" s="668">
        <v>2023</v>
      </c>
      <c r="AN3" s="668">
        <v>2022</v>
      </c>
      <c r="AO3" s="668">
        <v>2021</v>
      </c>
      <c r="AP3" s="669">
        <v>2020</v>
      </c>
      <c r="AQ3" s="683">
        <v>2024</v>
      </c>
      <c r="AR3" s="383">
        <v>2023</v>
      </c>
      <c r="AS3" s="383">
        <v>2022</v>
      </c>
      <c r="AT3" s="383">
        <v>2021</v>
      </c>
      <c r="AU3" s="384">
        <v>2020</v>
      </c>
      <c r="AV3" s="682">
        <v>2024</v>
      </c>
      <c r="AW3" s="668">
        <v>2023</v>
      </c>
      <c r="AX3" s="668">
        <v>2022</v>
      </c>
      <c r="AY3" s="668">
        <v>2021</v>
      </c>
      <c r="AZ3" s="669">
        <v>2020</v>
      </c>
      <c r="BA3" s="683">
        <v>2024</v>
      </c>
      <c r="BB3" s="383">
        <v>2023</v>
      </c>
      <c r="BC3" s="383">
        <v>2022</v>
      </c>
      <c r="BD3" s="383">
        <v>2021</v>
      </c>
      <c r="BE3" s="384">
        <v>2020</v>
      </c>
      <c r="BF3" s="682">
        <v>2024</v>
      </c>
      <c r="BG3" s="668">
        <v>2023</v>
      </c>
      <c r="BH3" s="668">
        <v>2022</v>
      </c>
      <c r="BI3" s="668">
        <v>2021</v>
      </c>
      <c r="BJ3" s="669">
        <v>2020</v>
      </c>
      <c r="BK3" s="680">
        <v>2024</v>
      </c>
      <c r="BL3" s="668">
        <v>2023</v>
      </c>
      <c r="BM3" s="668">
        <v>2022</v>
      </c>
      <c r="BN3" s="668">
        <v>2021</v>
      </c>
      <c r="BO3" s="669">
        <v>2020</v>
      </c>
      <c r="BP3" s="671">
        <v>2023</v>
      </c>
      <c r="BQ3" s="681">
        <v>2023</v>
      </c>
      <c r="BR3" s="668">
        <v>2022</v>
      </c>
      <c r="BS3" s="668">
        <v>2021</v>
      </c>
      <c r="BT3" s="668">
        <v>2020</v>
      </c>
      <c r="BU3" s="670">
        <v>2018</v>
      </c>
      <c r="BV3" s="680">
        <v>2024</v>
      </c>
      <c r="BW3" s="668">
        <v>2023</v>
      </c>
      <c r="BX3" s="668">
        <v>2022</v>
      </c>
      <c r="BY3" s="668">
        <v>2021</v>
      </c>
      <c r="BZ3" s="668">
        <v>2020</v>
      </c>
    </row>
    <row r="4" spans="1:78">
      <c r="A4" s="195">
        <v>1</v>
      </c>
      <c r="B4" s="196" t="s">
        <v>94</v>
      </c>
      <c r="C4" s="750">
        <v>79</v>
      </c>
      <c r="D4" s="366">
        <v>80</v>
      </c>
      <c r="E4" s="198">
        <v>79</v>
      </c>
      <c r="F4" s="198">
        <v>84.01</v>
      </c>
      <c r="G4" s="686">
        <v>83.3</v>
      </c>
      <c r="H4" s="747">
        <v>4.5</v>
      </c>
      <c r="I4" s="674">
        <v>4.5</v>
      </c>
      <c r="J4" s="674">
        <v>4.42</v>
      </c>
      <c r="K4" s="366">
        <v>4.76</v>
      </c>
      <c r="L4" s="368">
        <v>4.78</v>
      </c>
      <c r="M4" s="747">
        <v>78</v>
      </c>
      <c r="N4" s="674">
        <v>63</v>
      </c>
      <c r="O4" s="198">
        <v>69</v>
      </c>
      <c r="P4" s="202">
        <v>67.319999999999993</v>
      </c>
      <c r="Q4" s="203">
        <v>69.12</v>
      </c>
      <c r="R4" s="747">
        <v>73</v>
      </c>
      <c r="S4" s="674">
        <v>66</v>
      </c>
      <c r="T4" s="674">
        <v>74</v>
      </c>
      <c r="U4" s="202">
        <v>73.31</v>
      </c>
      <c r="V4" s="204">
        <v>76.03</v>
      </c>
      <c r="W4" s="756">
        <v>71</v>
      </c>
      <c r="X4" s="228">
        <v>68</v>
      </c>
      <c r="Y4" s="228">
        <v>70</v>
      </c>
      <c r="Z4" s="202">
        <v>63.72</v>
      </c>
      <c r="AA4" s="203">
        <v>73.47</v>
      </c>
      <c r="AB4" s="756">
        <v>76</v>
      </c>
      <c r="AC4" s="228">
        <v>73</v>
      </c>
      <c r="AD4" s="228">
        <v>71</v>
      </c>
      <c r="AE4" s="202">
        <v>80.5</v>
      </c>
      <c r="AF4" s="204">
        <v>79.599999999999994</v>
      </c>
      <c r="AG4" s="819">
        <v>85</v>
      </c>
      <c r="AH4" s="820">
        <v>70</v>
      </c>
      <c r="AI4" s="228">
        <v>77</v>
      </c>
      <c r="AJ4" s="202">
        <v>60.57</v>
      </c>
      <c r="AK4" s="203">
        <v>66.650000000000006</v>
      </c>
      <c r="AL4" s="819">
        <v>80</v>
      </c>
      <c r="AM4" s="228">
        <v>82</v>
      </c>
      <c r="AN4" s="228">
        <v>67</v>
      </c>
      <c r="AO4" s="202">
        <v>52.6</v>
      </c>
      <c r="AP4" s="204">
        <v>72.2</v>
      </c>
      <c r="AQ4" s="756">
        <v>74</v>
      </c>
      <c r="AR4" s="228">
        <v>67</v>
      </c>
      <c r="AS4" s="228">
        <v>60</v>
      </c>
      <c r="AT4" s="202">
        <v>62.33</v>
      </c>
      <c r="AU4" s="203">
        <v>62.3</v>
      </c>
      <c r="AV4" s="763">
        <v>74</v>
      </c>
      <c r="AW4" s="263">
        <v>78</v>
      </c>
      <c r="AX4" s="263">
        <v>78</v>
      </c>
      <c r="AY4" s="372">
        <v>80</v>
      </c>
      <c r="AZ4" s="204">
        <v>79</v>
      </c>
      <c r="BA4" s="756"/>
      <c r="BB4" s="228">
        <v>84</v>
      </c>
      <c r="BC4" s="228"/>
      <c r="BD4" s="202"/>
      <c r="BE4" s="203">
        <v>73</v>
      </c>
      <c r="BF4" s="756">
        <v>68</v>
      </c>
      <c r="BG4" s="228">
        <v>80</v>
      </c>
      <c r="BH4" s="228">
        <v>82</v>
      </c>
      <c r="BI4" s="202">
        <v>83.26</v>
      </c>
      <c r="BJ4" s="204">
        <v>79.72</v>
      </c>
      <c r="BK4" s="675"/>
      <c r="BL4" s="202"/>
      <c r="BM4" s="198">
        <v>78</v>
      </c>
      <c r="BN4" s="202"/>
      <c r="BO4" s="204"/>
      <c r="BP4" s="665"/>
      <c r="BQ4" s="661"/>
      <c r="BR4" s="198">
        <v>91</v>
      </c>
      <c r="BS4" s="202"/>
      <c r="BT4" s="202"/>
      <c r="BU4" s="203"/>
      <c r="BV4" s="802">
        <v>75.8</v>
      </c>
      <c r="BW4" s="202">
        <v>73.727272727272734</v>
      </c>
      <c r="BX4" s="198">
        <f>AVERAGE(E4,O4,T4,Y4,AD4,AI4,AN4,AS4,AX4,BH4,BM4,BR4)</f>
        <v>74.666666666666671</v>
      </c>
      <c r="BY4" s="202">
        <v>71.060909090909092</v>
      </c>
      <c r="BZ4" s="205">
        <v>74.05</v>
      </c>
    </row>
    <row r="5" spans="1:78">
      <c r="A5" s="197">
        <v>2</v>
      </c>
      <c r="B5" s="844" t="s">
        <v>95</v>
      </c>
      <c r="C5" s="751">
        <v>81</v>
      </c>
      <c r="D5" s="235">
        <v>83</v>
      </c>
      <c r="E5" s="199">
        <v>80</v>
      </c>
      <c r="F5" s="199">
        <v>82.98</v>
      </c>
      <c r="G5" s="687">
        <v>81.83</v>
      </c>
      <c r="H5" s="748">
        <v>4.7</v>
      </c>
      <c r="I5" s="236">
        <v>4.5</v>
      </c>
      <c r="J5" s="236">
        <v>4.42</v>
      </c>
      <c r="K5" s="235">
        <v>4.8600000000000003</v>
      </c>
      <c r="L5" s="369">
        <v>4.9000000000000004</v>
      </c>
      <c r="M5" s="748">
        <v>76</v>
      </c>
      <c r="N5" s="236">
        <v>68</v>
      </c>
      <c r="O5" s="199">
        <v>68</v>
      </c>
      <c r="P5" s="200">
        <v>70.209999999999994</v>
      </c>
      <c r="Q5" s="206">
        <v>66</v>
      </c>
      <c r="R5" s="748">
        <v>77</v>
      </c>
      <c r="S5" s="236">
        <v>80</v>
      </c>
      <c r="T5" s="236">
        <v>81</v>
      </c>
      <c r="U5" s="200">
        <v>81.03</v>
      </c>
      <c r="V5" s="207">
        <v>71.61</v>
      </c>
      <c r="W5" s="840">
        <v>88</v>
      </c>
      <c r="X5" s="229">
        <v>77</v>
      </c>
      <c r="Y5" s="229">
        <v>80</v>
      </c>
      <c r="Z5" s="200">
        <v>70.3</v>
      </c>
      <c r="AA5" s="206">
        <v>65.5</v>
      </c>
      <c r="AB5" s="757">
        <v>79</v>
      </c>
      <c r="AC5" s="229">
        <v>65</v>
      </c>
      <c r="AD5" s="229">
        <v>64</v>
      </c>
      <c r="AE5" s="200">
        <v>80.569999999999993</v>
      </c>
      <c r="AF5" s="207">
        <v>78.33</v>
      </c>
      <c r="AG5" s="815">
        <v>78</v>
      </c>
      <c r="AH5" s="816">
        <v>59</v>
      </c>
      <c r="AI5" s="229">
        <v>59</v>
      </c>
      <c r="AJ5" s="200">
        <v>72.540000000000006</v>
      </c>
      <c r="AK5" s="206">
        <v>64.900000000000006</v>
      </c>
      <c r="AL5" s="757">
        <v>75</v>
      </c>
      <c r="AM5" s="229">
        <v>62</v>
      </c>
      <c r="AN5" s="229">
        <v>59</v>
      </c>
      <c r="AO5" s="200">
        <v>63.37</v>
      </c>
      <c r="AP5" s="207">
        <v>69.16</v>
      </c>
      <c r="AQ5" s="757">
        <v>74</v>
      </c>
      <c r="AR5" s="229">
        <v>64</v>
      </c>
      <c r="AS5" s="229">
        <v>61</v>
      </c>
      <c r="AT5" s="200">
        <v>52.83</v>
      </c>
      <c r="AU5" s="206">
        <v>64.66</v>
      </c>
      <c r="AV5" s="815">
        <v>81</v>
      </c>
      <c r="AW5" s="816">
        <v>76</v>
      </c>
      <c r="AX5" s="229">
        <v>73</v>
      </c>
      <c r="AY5" s="200">
        <v>78</v>
      </c>
      <c r="AZ5" s="207">
        <v>80.42</v>
      </c>
      <c r="BA5" s="757"/>
      <c r="BB5" s="229"/>
      <c r="BC5" s="229"/>
      <c r="BD5" s="200">
        <v>61</v>
      </c>
      <c r="BE5" s="206">
        <v>92</v>
      </c>
      <c r="BF5" s="842">
        <v>80</v>
      </c>
      <c r="BG5" s="229">
        <v>81</v>
      </c>
      <c r="BH5" s="229">
        <v>86</v>
      </c>
      <c r="BI5" s="200">
        <v>81.45</v>
      </c>
      <c r="BJ5" s="207">
        <v>83.9</v>
      </c>
      <c r="BK5" s="676"/>
      <c r="BL5" s="200"/>
      <c r="BM5" s="199"/>
      <c r="BN5" s="200"/>
      <c r="BO5" s="207"/>
      <c r="BP5" s="664"/>
      <c r="BQ5" s="662"/>
      <c r="BR5" s="199"/>
      <c r="BS5" s="200"/>
      <c r="BT5" s="200"/>
      <c r="BU5" s="206"/>
      <c r="BV5" s="843">
        <v>78.900000000000006</v>
      </c>
      <c r="BW5" s="200">
        <v>71.5</v>
      </c>
      <c r="BX5" s="199">
        <f>AVERAGE(E5,O5,T5,Y5,AD5,AI5,AN5,AS5,AX5,BH5)</f>
        <v>71.099999999999994</v>
      </c>
      <c r="BY5" s="200">
        <v>72.389166666666668</v>
      </c>
      <c r="BZ5" s="208">
        <v>74.39</v>
      </c>
    </row>
    <row r="6" spans="1:78">
      <c r="A6" s="197">
        <v>3</v>
      </c>
      <c r="B6" s="14" t="s">
        <v>96</v>
      </c>
      <c r="C6" s="751">
        <v>78</v>
      </c>
      <c r="D6" s="235">
        <v>85</v>
      </c>
      <c r="E6" s="199">
        <v>80</v>
      </c>
      <c r="F6" s="199">
        <v>85.11</v>
      </c>
      <c r="G6" s="687">
        <v>82.08</v>
      </c>
      <c r="H6" s="748">
        <v>4.5999999999999996</v>
      </c>
      <c r="I6" s="236">
        <v>4.7</v>
      </c>
      <c r="J6" s="236">
        <v>4.47</v>
      </c>
      <c r="K6" s="235">
        <v>4.71</v>
      </c>
      <c r="L6" s="369">
        <v>4.78</v>
      </c>
      <c r="M6" s="748">
        <v>76</v>
      </c>
      <c r="N6" s="236">
        <v>69</v>
      </c>
      <c r="O6" s="199">
        <v>64</v>
      </c>
      <c r="P6" s="200">
        <v>72</v>
      </c>
      <c r="Q6" s="206">
        <v>66.680000000000007</v>
      </c>
      <c r="R6" s="754">
        <v>74</v>
      </c>
      <c r="S6" s="264">
        <v>77</v>
      </c>
      <c r="T6" s="264">
        <v>81</v>
      </c>
      <c r="U6" s="200">
        <v>80.64</v>
      </c>
      <c r="V6" s="207">
        <v>66.62</v>
      </c>
      <c r="W6" s="757">
        <v>71</v>
      </c>
      <c r="X6" s="229">
        <v>75</v>
      </c>
      <c r="Y6" s="229">
        <v>72</v>
      </c>
      <c r="Z6" s="200">
        <v>80.349999999999994</v>
      </c>
      <c r="AA6" s="206">
        <v>60.44</v>
      </c>
      <c r="AB6" s="757">
        <v>68</v>
      </c>
      <c r="AC6" s="229">
        <v>66</v>
      </c>
      <c r="AD6" s="229">
        <v>74</v>
      </c>
      <c r="AE6" s="200">
        <v>71</v>
      </c>
      <c r="AF6" s="207">
        <v>70.3</v>
      </c>
      <c r="AG6" s="815">
        <v>76</v>
      </c>
      <c r="AH6" s="816">
        <v>67</v>
      </c>
      <c r="AI6" s="229">
        <v>64</v>
      </c>
      <c r="AJ6" s="200">
        <v>60.77</v>
      </c>
      <c r="AK6" s="206">
        <v>61.78</v>
      </c>
      <c r="AL6" s="757">
        <v>63</v>
      </c>
      <c r="AM6" s="229">
        <v>68</v>
      </c>
      <c r="AN6" s="229">
        <v>70</v>
      </c>
      <c r="AO6" s="200">
        <v>78.5</v>
      </c>
      <c r="AP6" s="207">
        <v>68.81</v>
      </c>
      <c r="AQ6" s="757">
        <v>64</v>
      </c>
      <c r="AR6" s="229">
        <v>60</v>
      </c>
      <c r="AS6" s="229">
        <v>59</v>
      </c>
      <c r="AT6" s="200">
        <v>74.540000000000006</v>
      </c>
      <c r="AU6" s="206">
        <v>60.22</v>
      </c>
      <c r="AV6" s="757">
        <v>68</v>
      </c>
      <c r="AW6" s="229">
        <v>72</v>
      </c>
      <c r="AX6" s="229">
        <v>70</v>
      </c>
      <c r="AY6" s="200">
        <v>76</v>
      </c>
      <c r="AZ6" s="207">
        <v>74.5</v>
      </c>
      <c r="BA6" s="757">
        <v>90</v>
      </c>
      <c r="BB6" s="229"/>
      <c r="BC6" s="229">
        <v>67</v>
      </c>
      <c r="BD6" s="200">
        <v>67</v>
      </c>
      <c r="BE6" s="206">
        <v>69</v>
      </c>
      <c r="BF6" s="757">
        <v>75</v>
      </c>
      <c r="BG6" s="229">
        <v>71</v>
      </c>
      <c r="BH6" s="229">
        <v>79</v>
      </c>
      <c r="BI6" s="200">
        <v>77.849999999999994</v>
      </c>
      <c r="BJ6" s="207">
        <v>73.25</v>
      </c>
      <c r="BK6" s="676"/>
      <c r="BL6" s="200"/>
      <c r="BM6" s="199"/>
      <c r="BN6" s="200"/>
      <c r="BO6" s="207"/>
      <c r="BP6" s="664"/>
      <c r="BQ6" s="662"/>
      <c r="BR6" s="199"/>
      <c r="BS6" s="200"/>
      <c r="BT6" s="200"/>
      <c r="BU6" s="206">
        <v>91</v>
      </c>
      <c r="BV6" s="803">
        <v>73</v>
      </c>
      <c r="BW6" s="200">
        <v>71</v>
      </c>
      <c r="BX6" s="199">
        <f>AVERAGE(E6,O6,T6,Y6,AD6,AI6,AN6,AS6,AX6,BC6,BH6)</f>
        <v>70.909090909090907</v>
      </c>
      <c r="BY6" s="200">
        <v>74.358333333333334</v>
      </c>
      <c r="BZ6" s="208">
        <v>68.510000000000005</v>
      </c>
    </row>
    <row r="7" spans="1:78">
      <c r="A7" s="197">
        <v>4</v>
      </c>
      <c r="B7" s="808" t="s">
        <v>97</v>
      </c>
      <c r="C7" s="751">
        <v>74</v>
      </c>
      <c r="D7" s="235">
        <v>80</v>
      </c>
      <c r="E7" s="199">
        <v>77</v>
      </c>
      <c r="F7" s="199">
        <v>77.349999999999994</v>
      </c>
      <c r="G7" s="687">
        <v>86.38</v>
      </c>
      <c r="H7" s="748">
        <v>4.3</v>
      </c>
      <c r="I7" s="236">
        <v>4.5999999999999996</v>
      </c>
      <c r="J7" s="236">
        <v>4.72</v>
      </c>
      <c r="K7" s="235">
        <v>4.8</v>
      </c>
      <c r="L7" s="369">
        <v>4.9000000000000004</v>
      </c>
      <c r="M7" s="748">
        <v>70</v>
      </c>
      <c r="N7" s="236">
        <v>70</v>
      </c>
      <c r="O7" s="199">
        <v>65</v>
      </c>
      <c r="P7" s="200">
        <v>70.400000000000006</v>
      </c>
      <c r="Q7" s="206">
        <v>75.42</v>
      </c>
      <c r="R7" s="748">
        <v>68</v>
      </c>
      <c r="S7" s="236">
        <v>74</v>
      </c>
      <c r="T7" s="236">
        <v>69</v>
      </c>
      <c r="U7" s="200">
        <v>71.72</v>
      </c>
      <c r="V7" s="207">
        <v>77.209999999999994</v>
      </c>
      <c r="W7" s="757">
        <v>55</v>
      </c>
      <c r="X7" s="229">
        <v>73</v>
      </c>
      <c r="Y7" s="229">
        <v>60</v>
      </c>
      <c r="Z7" s="200">
        <v>74</v>
      </c>
      <c r="AA7" s="206">
        <v>72.400000000000006</v>
      </c>
      <c r="AB7" s="757">
        <v>60</v>
      </c>
      <c r="AC7" s="229">
        <v>61</v>
      </c>
      <c r="AD7" s="229">
        <v>96</v>
      </c>
      <c r="AE7" s="200">
        <v>58.2</v>
      </c>
      <c r="AF7" s="207">
        <v>66</v>
      </c>
      <c r="AG7" s="757">
        <v>75</v>
      </c>
      <c r="AH7" s="229">
        <v>78</v>
      </c>
      <c r="AI7" s="229">
        <v>65</v>
      </c>
      <c r="AJ7" s="200">
        <v>64.069999999999993</v>
      </c>
      <c r="AK7" s="206">
        <v>65.25</v>
      </c>
      <c r="AL7" s="815">
        <v>91</v>
      </c>
      <c r="AM7" s="229">
        <v>97</v>
      </c>
      <c r="AN7" s="229">
        <v>85</v>
      </c>
      <c r="AO7" s="200">
        <v>69.599999999999994</v>
      </c>
      <c r="AP7" s="207">
        <v>84.6</v>
      </c>
      <c r="AQ7" s="757">
        <v>73</v>
      </c>
      <c r="AR7" s="229">
        <v>86</v>
      </c>
      <c r="AS7" s="229">
        <v>73</v>
      </c>
      <c r="AT7" s="200">
        <v>71</v>
      </c>
      <c r="AU7" s="206">
        <v>77.7</v>
      </c>
      <c r="AV7" s="757">
        <v>61</v>
      </c>
      <c r="AW7" s="229">
        <v>79</v>
      </c>
      <c r="AX7" s="229">
        <v>77</v>
      </c>
      <c r="AY7" s="200">
        <v>73</v>
      </c>
      <c r="AZ7" s="207"/>
      <c r="BA7" s="757"/>
      <c r="BB7" s="229"/>
      <c r="BC7" s="229"/>
      <c r="BD7" s="200"/>
      <c r="BE7" s="206">
        <v>100</v>
      </c>
      <c r="BF7" s="757">
        <v>72</v>
      </c>
      <c r="BG7" s="229">
        <v>65</v>
      </c>
      <c r="BH7" s="229">
        <v>89</v>
      </c>
      <c r="BI7" s="200">
        <v>73.180000000000007</v>
      </c>
      <c r="BJ7" s="207">
        <v>73.11</v>
      </c>
      <c r="BK7" s="676"/>
      <c r="BL7" s="200"/>
      <c r="BM7" s="199"/>
      <c r="BN7" s="200">
        <v>86</v>
      </c>
      <c r="BO7" s="207"/>
      <c r="BP7" s="664"/>
      <c r="BQ7" s="662"/>
      <c r="BR7" s="199"/>
      <c r="BS7" s="200"/>
      <c r="BT7" s="200"/>
      <c r="BU7" s="206"/>
      <c r="BV7" s="806">
        <v>69.900000000000006</v>
      </c>
      <c r="BW7" s="200">
        <v>76.3</v>
      </c>
      <c r="BX7" s="199">
        <f t="shared" ref="BX7:BX34" si="0">AVERAGE(E7,O7,T7,Y7,AD7,AI7,AN7,AS7,AX7,BC7,BH7,BM7,BR7)</f>
        <v>75.599999999999994</v>
      </c>
      <c r="BY7" s="200">
        <v>72.18416666666667</v>
      </c>
      <c r="BZ7" s="208">
        <v>77.8</v>
      </c>
    </row>
    <row r="8" spans="1:78">
      <c r="A8" s="197">
        <v>5</v>
      </c>
      <c r="B8" s="14" t="s">
        <v>98</v>
      </c>
      <c r="C8" s="751">
        <v>75</v>
      </c>
      <c r="D8" s="235">
        <v>82</v>
      </c>
      <c r="E8" s="199">
        <v>79</v>
      </c>
      <c r="F8" s="199">
        <v>79.63</v>
      </c>
      <c r="G8" s="687">
        <v>80.8</v>
      </c>
      <c r="H8" s="748">
        <v>4.7</v>
      </c>
      <c r="I8" s="236">
        <v>4.4000000000000004</v>
      </c>
      <c r="J8" s="236">
        <v>4.8499999999999996</v>
      </c>
      <c r="K8" s="235">
        <v>4.67</v>
      </c>
      <c r="L8" s="369">
        <v>4.51</v>
      </c>
      <c r="M8" s="748">
        <v>78</v>
      </c>
      <c r="N8" s="236">
        <v>71</v>
      </c>
      <c r="O8" s="199">
        <v>66</v>
      </c>
      <c r="P8" s="200">
        <v>69.87</v>
      </c>
      <c r="Q8" s="206">
        <v>65.36</v>
      </c>
      <c r="R8" s="748">
        <v>66</v>
      </c>
      <c r="S8" s="236">
        <v>72</v>
      </c>
      <c r="T8" s="236">
        <v>77</v>
      </c>
      <c r="U8" s="200">
        <v>73.849999999999994</v>
      </c>
      <c r="V8" s="207">
        <v>70.7</v>
      </c>
      <c r="W8" s="757">
        <v>72</v>
      </c>
      <c r="X8" s="229">
        <v>69</v>
      </c>
      <c r="Y8" s="229">
        <v>82</v>
      </c>
      <c r="Z8" s="200">
        <v>79.66</v>
      </c>
      <c r="AA8" s="206">
        <v>56.6</v>
      </c>
      <c r="AB8" s="757">
        <v>71</v>
      </c>
      <c r="AC8" s="229">
        <v>87</v>
      </c>
      <c r="AD8" s="229">
        <v>56</v>
      </c>
      <c r="AE8" s="200">
        <v>72.8</v>
      </c>
      <c r="AF8" s="207">
        <v>72.25</v>
      </c>
      <c r="AG8" s="815">
        <v>75</v>
      </c>
      <c r="AH8" s="816">
        <v>64</v>
      </c>
      <c r="AI8" s="229">
        <v>59</v>
      </c>
      <c r="AJ8" s="200">
        <v>63.92</v>
      </c>
      <c r="AK8" s="206">
        <v>64.63</v>
      </c>
      <c r="AL8" s="757"/>
      <c r="AM8" s="229">
        <v>84</v>
      </c>
      <c r="AN8" s="229">
        <v>30</v>
      </c>
      <c r="AO8" s="200">
        <v>88</v>
      </c>
      <c r="AP8" s="207">
        <v>66.75</v>
      </c>
      <c r="AQ8" s="757">
        <v>41</v>
      </c>
      <c r="AR8" s="229">
        <v>73</v>
      </c>
      <c r="AS8" s="229">
        <v>78</v>
      </c>
      <c r="AT8" s="200">
        <v>59.5</v>
      </c>
      <c r="AU8" s="206">
        <v>63</v>
      </c>
      <c r="AV8" s="815">
        <v>84</v>
      </c>
      <c r="AW8" s="816">
        <v>84</v>
      </c>
      <c r="AX8" s="229">
        <v>76</v>
      </c>
      <c r="AY8" s="200">
        <v>75.25</v>
      </c>
      <c r="AZ8" s="207">
        <v>72.66</v>
      </c>
      <c r="BA8" s="757"/>
      <c r="BB8" s="229"/>
      <c r="BC8" s="229"/>
      <c r="BD8" s="200">
        <v>64</v>
      </c>
      <c r="BE8" s="206"/>
      <c r="BF8" s="757">
        <v>65</v>
      </c>
      <c r="BG8" s="229">
        <v>78</v>
      </c>
      <c r="BH8" s="229">
        <v>87</v>
      </c>
      <c r="BI8" s="200">
        <v>83</v>
      </c>
      <c r="BJ8" s="207">
        <v>81.459999999999994</v>
      </c>
      <c r="BK8" s="676"/>
      <c r="BL8" s="200"/>
      <c r="BM8" s="199"/>
      <c r="BN8" s="200"/>
      <c r="BO8" s="207"/>
      <c r="BP8" s="664"/>
      <c r="BQ8" s="662"/>
      <c r="BR8" s="199"/>
      <c r="BS8" s="200"/>
      <c r="BT8" s="200"/>
      <c r="BU8" s="206"/>
      <c r="BV8" s="803">
        <v>69.666666666666671</v>
      </c>
      <c r="BW8" s="200">
        <v>76.400000000000006</v>
      </c>
      <c r="BX8" s="199">
        <f t="shared" si="0"/>
        <v>69</v>
      </c>
      <c r="BY8" s="200">
        <v>73.242499999999993</v>
      </c>
      <c r="BZ8" s="208">
        <v>69.42</v>
      </c>
    </row>
    <row r="9" spans="1:78">
      <c r="A9" s="197">
        <v>6</v>
      </c>
      <c r="B9" s="808" t="s">
        <v>99</v>
      </c>
      <c r="C9" s="751">
        <v>67</v>
      </c>
      <c r="D9" s="235">
        <v>81</v>
      </c>
      <c r="E9" s="199">
        <v>76</v>
      </c>
      <c r="F9" s="199">
        <v>77.819999999999993</v>
      </c>
      <c r="G9" s="687">
        <v>82.5</v>
      </c>
      <c r="H9" s="748">
        <v>4.5999999999999996</v>
      </c>
      <c r="I9" s="236">
        <v>4.5</v>
      </c>
      <c r="J9" s="236">
        <v>4.5599999999999996</v>
      </c>
      <c r="K9" s="235">
        <v>4.66</v>
      </c>
      <c r="L9" s="369">
        <v>4.72</v>
      </c>
      <c r="M9" s="748">
        <v>54</v>
      </c>
      <c r="N9" s="236">
        <v>55</v>
      </c>
      <c r="O9" s="199">
        <v>61</v>
      </c>
      <c r="P9" s="200">
        <v>72.33</v>
      </c>
      <c r="Q9" s="206">
        <v>67.180000000000007</v>
      </c>
      <c r="R9" s="748">
        <v>71</v>
      </c>
      <c r="S9" s="236">
        <v>64</v>
      </c>
      <c r="T9" s="236">
        <v>70</v>
      </c>
      <c r="U9" s="200">
        <v>67.5</v>
      </c>
      <c r="V9" s="207">
        <v>67.92</v>
      </c>
      <c r="W9" s="840">
        <v>82</v>
      </c>
      <c r="X9" s="229">
        <v>78</v>
      </c>
      <c r="Y9" s="229">
        <v>67</v>
      </c>
      <c r="Z9" s="200">
        <v>61.8</v>
      </c>
      <c r="AA9" s="206">
        <v>68.75</v>
      </c>
      <c r="AB9" s="757">
        <v>57</v>
      </c>
      <c r="AC9" s="229">
        <v>64</v>
      </c>
      <c r="AD9" s="229">
        <v>46</v>
      </c>
      <c r="AE9" s="200">
        <v>77</v>
      </c>
      <c r="AF9" s="207">
        <v>61</v>
      </c>
      <c r="AG9" s="757">
        <v>50</v>
      </c>
      <c r="AH9" s="229">
        <v>55</v>
      </c>
      <c r="AI9" s="229">
        <v>55</v>
      </c>
      <c r="AJ9" s="200">
        <v>64</v>
      </c>
      <c r="AK9" s="206">
        <v>57</v>
      </c>
      <c r="AL9" s="757"/>
      <c r="AM9" s="229">
        <v>87</v>
      </c>
      <c r="AN9" s="229">
        <v>48</v>
      </c>
      <c r="AO9" s="200">
        <v>70</v>
      </c>
      <c r="AP9" s="207">
        <v>61</v>
      </c>
      <c r="AQ9" s="757">
        <v>50</v>
      </c>
      <c r="AR9" s="229">
        <v>69</v>
      </c>
      <c r="AS9" s="229">
        <v>50</v>
      </c>
      <c r="AT9" s="200">
        <v>73</v>
      </c>
      <c r="AU9" s="206">
        <v>65.5</v>
      </c>
      <c r="AV9" s="818">
        <v>20</v>
      </c>
      <c r="AW9" s="229"/>
      <c r="AX9" s="229">
        <v>67</v>
      </c>
      <c r="AY9" s="200">
        <v>66</v>
      </c>
      <c r="AZ9" s="207"/>
      <c r="BA9" s="757"/>
      <c r="BB9" s="229">
        <v>57</v>
      </c>
      <c r="BC9" s="229">
        <v>64</v>
      </c>
      <c r="BD9" s="200"/>
      <c r="BE9" s="206"/>
      <c r="BF9" s="842">
        <v>82</v>
      </c>
      <c r="BG9" s="229">
        <v>75</v>
      </c>
      <c r="BH9" s="229">
        <v>78</v>
      </c>
      <c r="BI9" s="200">
        <v>66.25</v>
      </c>
      <c r="BJ9" s="207">
        <v>84.5</v>
      </c>
      <c r="BK9" s="676"/>
      <c r="BL9" s="200"/>
      <c r="BM9" s="199"/>
      <c r="BN9" s="200"/>
      <c r="BO9" s="207"/>
      <c r="BP9" s="664"/>
      <c r="BQ9" s="662"/>
      <c r="BR9" s="199"/>
      <c r="BS9" s="200"/>
      <c r="BT9" s="200"/>
      <c r="BU9" s="206"/>
      <c r="BV9" s="806">
        <v>59.222222222222221</v>
      </c>
      <c r="BW9" s="200">
        <v>68.599999999999994</v>
      </c>
      <c r="BX9" s="199">
        <f t="shared" si="0"/>
        <v>62</v>
      </c>
      <c r="BY9" s="200">
        <v>69.446363636363643</v>
      </c>
      <c r="BZ9" s="208">
        <v>68.37</v>
      </c>
    </row>
    <row r="10" spans="1:78">
      <c r="A10" s="197">
        <v>7</v>
      </c>
      <c r="B10" s="808" t="s">
        <v>100</v>
      </c>
      <c r="C10" s="748">
        <v>69</v>
      </c>
      <c r="D10" s="236">
        <v>77</v>
      </c>
      <c r="E10" s="200">
        <v>75</v>
      </c>
      <c r="F10" s="200">
        <v>81.34</v>
      </c>
      <c r="G10" s="206">
        <v>79</v>
      </c>
      <c r="H10" s="748">
        <v>4</v>
      </c>
      <c r="I10" s="236">
        <v>4.5</v>
      </c>
      <c r="J10" s="236">
        <v>4.42</v>
      </c>
      <c r="K10" s="236">
        <v>4.6900000000000004</v>
      </c>
      <c r="L10" s="370">
        <v>4.9000000000000004</v>
      </c>
      <c r="M10" s="748">
        <v>60</v>
      </c>
      <c r="N10" s="236">
        <v>60</v>
      </c>
      <c r="O10" s="200">
        <v>58</v>
      </c>
      <c r="P10" s="200">
        <v>59.38</v>
      </c>
      <c r="Q10" s="206">
        <v>56.85</v>
      </c>
      <c r="R10" s="748">
        <v>62</v>
      </c>
      <c r="S10" s="236">
        <v>70</v>
      </c>
      <c r="T10" s="236">
        <v>66</v>
      </c>
      <c r="U10" s="200">
        <v>71.06</v>
      </c>
      <c r="V10" s="207">
        <v>63.33</v>
      </c>
      <c r="W10" s="757">
        <v>50</v>
      </c>
      <c r="X10" s="229">
        <v>66</v>
      </c>
      <c r="Y10" s="229">
        <v>73</v>
      </c>
      <c r="Z10" s="200">
        <v>62</v>
      </c>
      <c r="AA10" s="206">
        <v>61.36</v>
      </c>
      <c r="AB10" s="757">
        <v>72</v>
      </c>
      <c r="AC10" s="229">
        <v>63</v>
      </c>
      <c r="AD10" s="229">
        <v>58</v>
      </c>
      <c r="AE10" s="200">
        <v>86</v>
      </c>
      <c r="AF10" s="207">
        <v>81</v>
      </c>
      <c r="AG10" s="818">
        <v>48</v>
      </c>
      <c r="AH10" s="229">
        <v>83</v>
      </c>
      <c r="AI10" s="229">
        <v>58</v>
      </c>
      <c r="AJ10" s="200">
        <v>54</v>
      </c>
      <c r="AK10" s="206">
        <v>52.6</v>
      </c>
      <c r="AL10" s="757">
        <v>57</v>
      </c>
      <c r="AM10" s="229">
        <v>70</v>
      </c>
      <c r="AN10" s="229">
        <v>53</v>
      </c>
      <c r="AO10" s="200">
        <v>90</v>
      </c>
      <c r="AP10" s="207"/>
      <c r="AQ10" s="757">
        <v>56</v>
      </c>
      <c r="AR10" s="229">
        <v>62</v>
      </c>
      <c r="AS10" s="229">
        <v>37</v>
      </c>
      <c r="AT10" s="200">
        <v>47.66</v>
      </c>
      <c r="AU10" s="206"/>
      <c r="AV10" s="757">
        <v>58</v>
      </c>
      <c r="AW10" s="229"/>
      <c r="AX10" s="229">
        <v>67</v>
      </c>
      <c r="AY10" s="200">
        <v>78</v>
      </c>
      <c r="AZ10" s="207"/>
      <c r="BA10" s="757"/>
      <c r="BB10" s="229">
        <v>63</v>
      </c>
      <c r="BC10" s="229"/>
      <c r="BD10" s="200"/>
      <c r="BE10" s="206"/>
      <c r="BF10" s="757">
        <v>68</v>
      </c>
      <c r="BG10" s="229">
        <v>63</v>
      </c>
      <c r="BH10" s="229">
        <v>74</v>
      </c>
      <c r="BI10" s="200">
        <v>69.87</v>
      </c>
      <c r="BJ10" s="207">
        <v>68.66</v>
      </c>
      <c r="BK10" s="677"/>
      <c r="BL10" s="200"/>
      <c r="BM10" s="200"/>
      <c r="BN10" s="200"/>
      <c r="BO10" s="207"/>
      <c r="BP10" s="664"/>
      <c r="BQ10" s="662"/>
      <c r="BR10" s="200"/>
      <c r="BS10" s="200"/>
      <c r="BT10" s="200"/>
      <c r="BU10" s="206"/>
      <c r="BV10" s="806">
        <v>60</v>
      </c>
      <c r="BW10" s="200">
        <v>67.7</v>
      </c>
      <c r="BX10" s="199">
        <f t="shared" si="0"/>
        <v>61.9</v>
      </c>
      <c r="BY10" s="200">
        <v>69.583636363636359</v>
      </c>
      <c r="BZ10" s="208">
        <v>66.11</v>
      </c>
    </row>
    <row r="11" spans="1:78">
      <c r="A11" s="197">
        <v>8</v>
      </c>
      <c r="B11" s="14" t="s">
        <v>101</v>
      </c>
      <c r="C11" s="751">
        <v>79</v>
      </c>
      <c r="D11" s="235">
        <v>80</v>
      </c>
      <c r="E11" s="199">
        <v>74</v>
      </c>
      <c r="F11" s="199">
        <v>82.69</v>
      </c>
      <c r="G11" s="687">
        <v>85.13</v>
      </c>
      <c r="H11" s="748">
        <v>4.0999999999999996</v>
      </c>
      <c r="I11" s="236">
        <v>4.5999999999999996</v>
      </c>
      <c r="J11" s="236">
        <v>4.6399999999999997</v>
      </c>
      <c r="K11" s="235">
        <v>5</v>
      </c>
      <c r="L11" s="369">
        <v>4.95</v>
      </c>
      <c r="M11" s="748">
        <v>72</v>
      </c>
      <c r="N11" s="236">
        <v>60</v>
      </c>
      <c r="O11" s="199">
        <v>65</v>
      </c>
      <c r="P11" s="200">
        <v>75</v>
      </c>
      <c r="Q11" s="206">
        <v>66.11</v>
      </c>
      <c r="R11" s="748">
        <v>69</v>
      </c>
      <c r="S11" s="236">
        <v>72</v>
      </c>
      <c r="T11" s="236">
        <v>67</v>
      </c>
      <c r="U11" s="200">
        <v>79.38</v>
      </c>
      <c r="V11" s="207">
        <v>67.09</v>
      </c>
      <c r="W11" s="757">
        <v>51</v>
      </c>
      <c r="X11" s="229">
        <v>83</v>
      </c>
      <c r="Y11" s="229">
        <v>69</v>
      </c>
      <c r="Z11" s="200">
        <v>78.709999999999994</v>
      </c>
      <c r="AA11" s="206">
        <v>73</v>
      </c>
      <c r="AB11" s="757">
        <v>59</v>
      </c>
      <c r="AC11" s="229">
        <v>60</v>
      </c>
      <c r="AD11" s="229">
        <v>70</v>
      </c>
      <c r="AE11" s="200">
        <v>68.5</v>
      </c>
      <c r="AF11" s="207">
        <v>69.400000000000006</v>
      </c>
      <c r="AG11" s="815">
        <v>80</v>
      </c>
      <c r="AH11" s="816">
        <v>72</v>
      </c>
      <c r="AI11" s="229">
        <v>67</v>
      </c>
      <c r="AJ11" s="200">
        <v>71.33</v>
      </c>
      <c r="AK11" s="206">
        <v>54.5</v>
      </c>
      <c r="AL11" s="757"/>
      <c r="AM11" s="229">
        <v>54</v>
      </c>
      <c r="AN11" s="229">
        <v>14</v>
      </c>
      <c r="AO11" s="200">
        <v>61.66</v>
      </c>
      <c r="AP11" s="207">
        <v>84.6</v>
      </c>
      <c r="AQ11" s="757"/>
      <c r="AR11" s="229">
        <v>41</v>
      </c>
      <c r="AS11" s="229"/>
      <c r="AT11" s="200">
        <v>58.2</v>
      </c>
      <c r="AU11" s="206">
        <v>66.400000000000006</v>
      </c>
      <c r="AV11" s="757">
        <v>64</v>
      </c>
      <c r="AW11" s="229">
        <v>68</v>
      </c>
      <c r="AX11" s="229">
        <v>70</v>
      </c>
      <c r="AY11" s="200">
        <v>76</v>
      </c>
      <c r="AZ11" s="207">
        <v>64</v>
      </c>
      <c r="BA11" s="757"/>
      <c r="BB11" s="229"/>
      <c r="BC11" s="229"/>
      <c r="BD11" s="200">
        <v>92</v>
      </c>
      <c r="BE11" s="206"/>
      <c r="BF11" s="842">
        <v>81</v>
      </c>
      <c r="BG11" s="229">
        <v>64</v>
      </c>
      <c r="BH11" s="229">
        <v>59</v>
      </c>
      <c r="BI11" s="200">
        <v>82</v>
      </c>
      <c r="BJ11" s="207">
        <v>86.5</v>
      </c>
      <c r="BK11" s="676"/>
      <c r="BL11" s="200"/>
      <c r="BM11" s="199"/>
      <c r="BN11" s="200"/>
      <c r="BO11" s="207"/>
      <c r="BP11" s="664"/>
      <c r="BQ11" s="662"/>
      <c r="BR11" s="199"/>
      <c r="BS11" s="200"/>
      <c r="BT11" s="200"/>
      <c r="BU11" s="206"/>
      <c r="BV11" s="803">
        <v>69.375</v>
      </c>
      <c r="BW11" s="200">
        <v>65.400000000000006</v>
      </c>
      <c r="BX11" s="199">
        <f t="shared" si="0"/>
        <v>61.666666666666664</v>
      </c>
      <c r="BY11" s="200">
        <v>74.402727272727276</v>
      </c>
      <c r="BZ11" s="208">
        <v>71.67</v>
      </c>
    </row>
    <row r="12" spans="1:78">
      <c r="A12" s="197">
        <v>9</v>
      </c>
      <c r="B12" s="808" t="s">
        <v>102</v>
      </c>
      <c r="C12" s="751">
        <v>73</v>
      </c>
      <c r="D12" s="235">
        <v>76</v>
      </c>
      <c r="E12" s="199">
        <v>79</v>
      </c>
      <c r="F12" s="199">
        <v>83.08</v>
      </c>
      <c r="G12" s="687">
        <v>82.06</v>
      </c>
      <c r="H12" s="748">
        <v>4.4000000000000004</v>
      </c>
      <c r="I12" s="236">
        <v>4.5</v>
      </c>
      <c r="J12" s="236">
        <v>4.7699999999999996</v>
      </c>
      <c r="K12" s="235">
        <v>4.5999999999999996</v>
      </c>
      <c r="L12" s="369">
        <v>4.8600000000000003</v>
      </c>
      <c r="M12" s="748">
        <v>66</v>
      </c>
      <c r="N12" s="236">
        <v>60</v>
      </c>
      <c r="O12" s="199">
        <v>58</v>
      </c>
      <c r="P12" s="200">
        <v>74.23</v>
      </c>
      <c r="Q12" s="206">
        <v>70.64</v>
      </c>
      <c r="R12" s="748">
        <v>65</v>
      </c>
      <c r="S12" s="236">
        <v>65</v>
      </c>
      <c r="T12" s="236">
        <v>71</v>
      </c>
      <c r="U12" s="200">
        <v>77.599999999999994</v>
      </c>
      <c r="V12" s="207">
        <v>68.23</v>
      </c>
      <c r="W12" s="757">
        <v>61</v>
      </c>
      <c r="X12" s="229">
        <v>63</v>
      </c>
      <c r="Y12" s="229">
        <v>63</v>
      </c>
      <c r="Z12" s="200">
        <v>60.61</v>
      </c>
      <c r="AA12" s="206">
        <v>65</v>
      </c>
      <c r="AB12" s="757">
        <v>47</v>
      </c>
      <c r="AC12" s="229"/>
      <c r="AD12" s="229">
        <v>73</v>
      </c>
      <c r="AE12" s="200">
        <v>74</v>
      </c>
      <c r="AF12" s="207">
        <v>74.25</v>
      </c>
      <c r="AG12" s="818">
        <v>59</v>
      </c>
      <c r="AH12" s="229">
        <v>78</v>
      </c>
      <c r="AI12" s="229">
        <v>55</v>
      </c>
      <c r="AJ12" s="200">
        <v>73.09</v>
      </c>
      <c r="AK12" s="206">
        <v>70.14</v>
      </c>
      <c r="AL12" s="815">
        <v>80</v>
      </c>
      <c r="AM12" s="229">
        <v>77</v>
      </c>
      <c r="AN12" s="229">
        <v>77</v>
      </c>
      <c r="AO12" s="200">
        <v>75.88</v>
      </c>
      <c r="AP12" s="207">
        <v>73.81</v>
      </c>
      <c r="AQ12" s="757">
        <v>74</v>
      </c>
      <c r="AR12" s="229">
        <v>69</v>
      </c>
      <c r="AS12" s="229">
        <v>65</v>
      </c>
      <c r="AT12" s="200">
        <v>70.400000000000006</v>
      </c>
      <c r="AU12" s="206">
        <v>69.31</v>
      </c>
      <c r="AV12" s="757">
        <v>64</v>
      </c>
      <c r="AW12" s="229">
        <v>67</v>
      </c>
      <c r="AX12" s="229">
        <v>53</v>
      </c>
      <c r="AY12" s="200">
        <v>79</v>
      </c>
      <c r="AZ12" s="207">
        <v>75.599999999999994</v>
      </c>
      <c r="BA12" s="757">
        <v>60</v>
      </c>
      <c r="BB12" s="229">
        <v>60</v>
      </c>
      <c r="BC12" s="229">
        <v>39</v>
      </c>
      <c r="BD12" s="200">
        <v>76</v>
      </c>
      <c r="BE12" s="206"/>
      <c r="BF12" s="757">
        <v>58</v>
      </c>
      <c r="BG12" s="229">
        <v>68</v>
      </c>
      <c r="BH12" s="229">
        <v>84</v>
      </c>
      <c r="BI12" s="200">
        <v>76.349999999999994</v>
      </c>
      <c r="BJ12" s="207">
        <v>70</v>
      </c>
      <c r="BK12" s="676"/>
      <c r="BL12" s="200"/>
      <c r="BM12" s="199"/>
      <c r="BN12" s="200"/>
      <c r="BO12" s="207"/>
      <c r="BP12" s="664"/>
      <c r="BQ12" s="662"/>
      <c r="BR12" s="199"/>
      <c r="BS12" s="200">
        <v>77</v>
      </c>
      <c r="BT12" s="200">
        <v>100</v>
      </c>
      <c r="BU12" s="206">
        <v>79</v>
      </c>
      <c r="BV12" s="806">
        <v>64.909090909090907</v>
      </c>
      <c r="BW12" s="200">
        <v>68.3</v>
      </c>
      <c r="BX12" s="199">
        <f t="shared" si="0"/>
        <v>65.181818181818187</v>
      </c>
      <c r="BY12" s="200">
        <v>74.745384615384623</v>
      </c>
      <c r="BZ12" s="208">
        <v>74.45</v>
      </c>
    </row>
    <row r="13" spans="1:78">
      <c r="A13" s="197">
        <v>10</v>
      </c>
      <c r="B13" s="14" t="s">
        <v>103</v>
      </c>
      <c r="C13" s="751">
        <v>71</v>
      </c>
      <c r="D13" s="235">
        <v>84</v>
      </c>
      <c r="E13" s="199">
        <v>74</v>
      </c>
      <c r="F13" s="199">
        <v>73.97</v>
      </c>
      <c r="G13" s="687">
        <v>79.260000000000005</v>
      </c>
      <c r="H13" s="748">
        <v>4.4000000000000004</v>
      </c>
      <c r="I13" s="236">
        <v>4.3</v>
      </c>
      <c r="J13" s="236">
        <v>4.5</v>
      </c>
      <c r="K13" s="235">
        <v>4.4400000000000004</v>
      </c>
      <c r="L13" s="369">
        <v>4.68</v>
      </c>
      <c r="M13" s="748">
        <v>67</v>
      </c>
      <c r="N13" s="236">
        <v>64</v>
      </c>
      <c r="O13" s="199">
        <v>60</v>
      </c>
      <c r="P13" s="200">
        <v>56</v>
      </c>
      <c r="Q13" s="206">
        <v>62.54</v>
      </c>
      <c r="R13" s="748">
        <v>68</v>
      </c>
      <c r="S13" s="236">
        <v>66</v>
      </c>
      <c r="T13" s="236">
        <v>68</v>
      </c>
      <c r="U13" s="200">
        <v>64.709999999999994</v>
      </c>
      <c r="V13" s="207">
        <v>77.81</v>
      </c>
      <c r="W13" s="757">
        <v>60</v>
      </c>
      <c r="X13" s="229">
        <v>67</v>
      </c>
      <c r="Y13" s="229">
        <v>63</v>
      </c>
      <c r="Z13" s="200">
        <v>51.8</v>
      </c>
      <c r="AA13" s="206">
        <v>66.33</v>
      </c>
      <c r="AB13" s="757">
        <v>66</v>
      </c>
      <c r="AC13" s="229">
        <v>78</v>
      </c>
      <c r="AD13" s="229">
        <v>56</v>
      </c>
      <c r="AE13" s="200">
        <v>83.5</v>
      </c>
      <c r="AF13" s="207">
        <v>65.5</v>
      </c>
      <c r="AG13" s="757">
        <v>68</v>
      </c>
      <c r="AH13" s="229">
        <v>69</v>
      </c>
      <c r="AI13" s="229">
        <v>51</v>
      </c>
      <c r="AJ13" s="200">
        <v>53.87</v>
      </c>
      <c r="AK13" s="206">
        <v>62.27</v>
      </c>
      <c r="AL13" s="815">
        <v>99</v>
      </c>
      <c r="AM13" s="229">
        <v>61</v>
      </c>
      <c r="AN13" s="229">
        <v>61</v>
      </c>
      <c r="AO13" s="200">
        <v>60</v>
      </c>
      <c r="AP13" s="207">
        <v>50.5</v>
      </c>
      <c r="AQ13" s="757">
        <v>65</v>
      </c>
      <c r="AR13" s="229">
        <v>62</v>
      </c>
      <c r="AS13" s="229">
        <v>49</v>
      </c>
      <c r="AT13" s="200">
        <v>65.66</v>
      </c>
      <c r="AU13" s="206">
        <v>72</v>
      </c>
      <c r="AV13" s="757">
        <v>75</v>
      </c>
      <c r="AW13" s="229">
        <v>77</v>
      </c>
      <c r="AX13" s="229">
        <v>73</v>
      </c>
      <c r="AY13" s="200">
        <v>60</v>
      </c>
      <c r="AZ13" s="207">
        <v>62.28</v>
      </c>
      <c r="BA13" s="757"/>
      <c r="BB13" s="229"/>
      <c r="BC13" s="229"/>
      <c r="BD13" s="200"/>
      <c r="BE13" s="206"/>
      <c r="BF13" s="757">
        <v>64</v>
      </c>
      <c r="BG13" s="229">
        <v>77</v>
      </c>
      <c r="BH13" s="229">
        <v>75</v>
      </c>
      <c r="BI13" s="200">
        <v>78.599999999999994</v>
      </c>
      <c r="BJ13" s="207">
        <v>79.83</v>
      </c>
      <c r="BK13" s="676"/>
      <c r="BL13" s="200"/>
      <c r="BM13" s="199"/>
      <c r="BN13" s="200"/>
      <c r="BO13" s="207"/>
      <c r="BP13" s="664"/>
      <c r="BQ13" s="662"/>
      <c r="BR13" s="199"/>
      <c r="BS13" s="200"/>
      <c r="BT13" s="200"/>
      <c r="BU13" s="206"/>
      <c r="BV13" s="803">
        <v>70.3</v>
      </c>
      <c r="BW13" s="200">
        <v>70.5</v>
      </c>
      <c r="BX13" s="199">
        <f t="shared" si="0"/>
        <v>63</v>
      </c>
      <c r="BY13" s="200">
        <v>65.085454545454553</v>
      </c>
      <c r="BZ13" s="208">
        <v>67.83</v>
      </c>
    </row>
    <row r="14" spans="1:78">
      <c r="A14" s="197">
        <v>11</v>
      </c>
      <c r="B14" s="14" t="s">
        <v>104</v>
      </c>
      <c r="C14" s="751">
        <v>79</v>
      </c>
      <c r="D14" s="235">
        <v>79</v>
      </c>
      <c r="E14" s="199">
        <v>75</v>
      </c>
      <c r="F14" s="199">
        <v>80.97</v>
      </c>
      <c r="G14" s="687">
        <v>79.72</v>
      </c>
      <c r="H14" s="748">
        <v>4.5</v>
      </c>
      <c r="I14" s="236">
        <v>4.7</v>
      </c>
      <c r="J14" s="236">
        <v>4.3</v>
      </c>
      <c r="K14" s="235">
        <v>4.78</v>
      </c>
      <c r="L14" s="369">
        <v>4.66</v>
      </c>
      <c r="M14" s="748">
        <v>77</v>
      </c>
      <c r="N14" s="236">
        <v>68</v>
      </c>
      <c r="O14" s="199">
        <v>66</v>
      </c>
      <c r="P14" s="200">
        <v>67</v>
      </c>
      <c r="Q14" s="206">
        <v>66.040000000000006</v>
      </c>
      <c r="R14" s="748">
        <v>69</v>
      </c>
      <c r="S14" s="236">
        <v>70</v>
      </c>
      <c r="T14" s="236">
        <v>75</v>
      </c>
      <c r="U14" s="200">
        <v>72.3</v>
      </c>
      <c r="V14" s="207">
        <v>68.72</v>
      </c>
      <c r="W14" s="840">
        <v>87</v>
      </c>
      <c r="X14" s="229">
        <v>78</v>
      </c>
      <c r="Y14" s="229">
        <v>77</v>
      </c>
      <c r="Z14" s="200">
        <v>76.42</v>
      </c>
      <c r="AA14" s="206">
        <v>70.06</v>
      </c>
      <c r="AB14" s="757">
        <v>75</v>
      </c>
      <c r="AC14" s="229">
        <v>67</v>
      </c>
      <c r="AD14" s="229"/>
      <c r="AE14" s="200">
        <v>72.599999999999994</v>
      </c>
      <c r="AF14" s="207">
        <v>71.5</v>
      </c>
      <c r="AG14" s="815">
        <v>81</v>
      </c>
      <c r="AH14" s="816">
        <v>71</v>
      </c>
      <c r="AI14" s="229">
        <v>70</v>
      </c>
      <c r="AJ14" s="200">
        <v>70.430000000000007</v>
      </c>
      <c r="AK14" s="206">
        <v>67.209999999999994</v>
      </c>
      <c r="AL14" s="757">
        <v>64</v>
      </c>
      <c r="AM14" s="229">
        <v>74</v>
      </c>
      <c r="AN14" s="229">
        <v>83</v>
      </c>
      <c r="AO14" s="200">
        <v>91</v>
      </c>
      <c r="AP14" s="207">
        <v>62.17</v>
      </c>
      <c r="AQ14" s="757">
        <v>61</v>
      </c>
      <c r="AR14" s="229">
        <v>66</v>
      </c>
      <c r="AS14" s="229">
        <v>79</v>
      </c>
      <c r="AT14" s="200">
        <v>73.25</v>
      </c>
      <c r="AU14" s="206">
        <v>60.93</v>
      </c>
      <c r="AV14" s="815">
        <v>78</v>
      </c>
      <c r="AW14" s="816">
        <v>70</v>
      </c>
      <c r="AX14" s="229">
        <v>63</v>
      </c>
      <c r="AY14" s="200">
        <v>70</v>
      </c>
      <c r="AZ14" s="207">
        <v>76.75</v>
      </c>
      <c r="BA14" s="757">
        <v>77</v>
      </c>
      <c r="BB14" s="229">
        <v>44</v>
      </c>
      <c r="BC14" s="229">
        <v>65</v>
      </c>
      <c r="BD14" s="200"/>
      <c r="BE14" s="206">
        <v>77</v>
      </c>
      <c r="BF14" s="757">
        <v>70</v>
      </c>
      <c r="BG14" s="229">
        <v>76</v>
      </c>
      <c r="BH14" s="229">
        <v>70</v>
      </c>
      <c r="BI14" s="200">
        <v>77.44</v>
      </c>
      <c r="BJ14" s="207">
        <v>81.25</v>
      </c>
      <c r="BK14" s="676"/>
      <c r="BL14" s="200"/>
      <c r="BM14" s="199"/>
      <c r="BN14" s="200"/>
      <c r="BO14" s="207"/>
      <c r="BP14" s="664"/>
      <c r="BQ14" s="662"/>
      <c r="BR14" s="199"/>
      <c r="BS14" s="200"/>
      <c r="BT14" s="200"/>
      <c r="BU14" s="206"/>
      <c r="BV14" s="803">
        <v>74.36363636363636</v>
      </c>
      <c r="BW14" s="200">
        <v>69.36363636363636</v>
      </c>
      <c r="BX14" s="199">
        <f t="shared" si="0"/>
        <v>72.3</v>
      </c>
      <c r="BY14" s="200">
        <v>74.767272727272726</v>
      </c>
      <c r="BZ14" s="208">
        <v>71.03</v>
      </c>
    </row>
    <row r="15" spans="1:78">
      <c r="A15" s="197">
        <v>12</v>
      </c>
      <c r="B15" s="14" t="s">
        <v>105</v>
      </c>
      <c r="C15" s="751">
        <v>77</v>
      </c>
      <c r="D15" s="235">
        <v>83</v>
      </c>
      <c r="E15" s="199">
        <v>81</v>
      </c>
      <c r="F15" s="199">
        <v>85</v>
      </c>
      <c r="G15" s="687">
        <v>84.09</v>
      </c>
      <c r="H15" s="748">
        <v>4.5999999999999996</v>
      </c>
      <c r="I15" s="236">
        <v>4.8</v>
      </c>
      <c r="J15" s="236">
        <v>4.74</v>
      </c>
      <c r="K15" s="235">
        <v>4.58</v>
      </c>
      <c r="L15" s="369">
        <v>4.74</v>
      </c>
      <c r="M15" s="748">
        <v>76</v>
      </c>
      <c r="N15" s="236">
        <v>69</v>
      </c>
      <c r="O15" s="199">
        <v>72</v>
      </c>
      <c r="P15" s="200">
        <v>70.400000000000006</v>
      </c>
      <c r="Q15" s="206">
        <v>68.84</v>
      </c>
      <c r="R15" s="748">
        <v>72</v>
      </c>
      <c r="S15" s="236">
        <v>71</v>
      </c>
      <c r="T15" s="236">
        <v>83</v>
      </c>
      <c r="U15" s="200">
        <v>78.510000000000005</v>
      </c>
      <c r="V15" s="207">
        <v>80.16</v>
      </c>
      <c r="W15" s="757">
        <v>75</v>
      </c>
      <c r="X15" s="229">
        <v>73</v>
      </c>
      <c r="Y15" s="229">
        <v>79</v>
      </c>
      <c r="Z15" s="200">
        <v>74.569999999999993</v>
      </c>
      <c r="AA15" s="206">
        <v>82.62</v>
      </c>
      <c r="AB15" s="757">
        <v>55</v>
      </c>
      <c r="AC15" s="229">
        <v>66</v>
      </c>
      <c r="AD15" s="229">
        <v>76</v>
      </c>
      <c r="AE15" s="200">
        <v>78.400000000000006</v>
      </c>
      <c r="AF15" s="207">
        <v>70.66</v>
      </c>
      <c r="AG15" s="822">
        <v>84</v>
      </c>
      <c r="AH15" s="823">
        <v>75</v>
      </c>
      <c r="AI15" s="264">
        <v>80</v>
      </c>
      <c r="AJ15" s="210">
        <v>70.58</v>
      </c>
      <c r="AK15" s="206">
        <v>73.8</v>
      </c>
      <c r="AL15" s="818">
        <v>36</v>
      </c>
      <c r="AM15" s="229">
        <v>61</v>
      </c>
      <c r="AN15" s="229">
        <v>74</v>
      </c>
      <c r="AO15" s="200">
        <v>64.540000000000006</v>
      </c>
      <c r="AP15" s="207">
        <v>66.28</v>
      </c>
      <c r="AQ15" s="757">
        <v>73</v>
      </c>
      <c r="AR15" s="229">
        <v>58</v>
      </c>
      <c r="AS15" s="229">
        <v>80</v>
      </c>
      <c r="AT15" s="200">
        <v>71</v>
      </c>
      <c r="AU15" s="206">
        <v>74.599999999999994</v>
      </c>
      <c r="AV15" s="757">
        <v>71</v>
      </c>
      <c r="AW15" s="229">
        <v>73</v>
      </c>
      <c r="AX15" s="229">
        <v>74</v>
      </c>
      <c r="AY15" s="200">
        <v>73</v>
      </c>
      <c r="AZ15" s="207">
        <v>75.22</v>
      </c>
      <c r="BA15" s="757"/>
      <c r="BB15" s="229"/>
      <c r="BC15" s="229"/>
      <c r="BD15" s="200"/>
      <c r="BE15" s="206">
        <v>78</v>
      </c>
      <c r="BF15" s="757">
        <v>76</v>
      </c>
      <c r="BG15" s="229">
        <v>66</v>
      </c>
      <c r="BH15" s="229">
        <v>85</v>
      </c>
      <c r="BI15" s="200">
        <v>72.7</v>
      </c>
      <c r="BJ15" s="207">
        <v>79.81</v>
      </c>
      <c r="BK15" s="676"/>
      <c r="BL15" s="200"/>
      <c r="BM15" s="199"/>
      <c r="BN15" s="200"/>
      <c r="BO15" s="207"/>
      <c r="BP15" s="664"/>
      <c r="BQ15" s="662"/>
      <c r="BR15" s="199"/>
      <c r="BS15" s="200"/>
      <c r="BT15" s="200"/>
      <c r="BU15" s="206"/>
      <c r="BV15" s="803">
        <v>69.5</v>
      </c>
      <c r="BW15" s="200">
        <v>69.599999999999994</v>
      </c>
      <c r="BX15" s="199">
        <f t="shared" si="0"/>
        <v>78.400000000000006</v>
      </c>
      <c r="BY15" s="200">
        <v>74.047272727272741</v>
      </c>
      <c r="BZ15" s="208">
        <v>75.819999999999993</v>
      </c>
    </row>
    <row r="16" spans="1:78">
      <c r="A16" s="197">
        <v>13</v>
      </c>
      <c r="B16" s="844" t="s">
        <v>106</v>
      </c>
      <c r="C16" s="751">
        <v>79</v>
      </c>
      <c r="D16" s="235">
        <v>81</v>
      </c>
      <c r="E16" s="199">
        <v>77</v>
      </c>
      <c r="F16" s="199">
        <v>80.05</v>
      </c>
      <c r="G16" s="687">
        <v>82.99</v>
      </c>
      <c r="H16" s="748">
        <v>4.5</v>
      </c>
      <c r="I16" s="236">
        <v>4.4000000000000004</v>
      </c>
      <c r="J16" s="236">
        <v>4.6100000000000003</v>
      </c>
      <c r="K16" s="235">
        <v>4.6399999999999997</v>
      </c>
      <c r="L16" s="369">
        <v>4.8099999999999996</v>
      </c>
      <c r="M16" s="748">
        <v>74</v>
      </c>
      <c r="N16" s="236">
        <v>69</v>
      </c>
      <c r="O16" s="199">
        <v>68</v>
      </c>
      <c r="P16" s="200">
        <v>69.709999999999994</v>
      </c>
      <c r="Q16" s="206">
        <v>69.790000000000006</v>
      </c>
      <c r="R16" s="748">
        <v>75</v>
      </c>
      <c r="S16" s="236">
        <v>72</v>
      </c>
      <c r="T16" s="236">
        <v>72</v>
      </c>
      <c r="U16" s="200">
        <v>69.430000000000007</v>
      </c>
      <c r="V16" s="207">
        <v>74.42</v>
      </c>
      <c r="W16" s="757">
        <v>74</v>
      </c>
      <c r="X16" s="229">
        <v>74</v>
      </c>
      <c r="Y16" s="229">
        <v>73</v>
      </c>
      <c r="Z16" s="200">
        <v>67.38</v>
      </c>
      <c r="AA16" s="206">
        <v>74.709999999999994</v>
      </c>
      <c r="AB16" s="757">
        <v>69</v>
      </c>
      <c r="AC16" s="229">
        <v>68</v>
      </c>
      <c r="AD16" s="229">
        <v>66</v>
      </c>
      <c r="AE16" s="200">
        <v>70.180000000000007</v>
      </c>
      <c r="AF16" s="207">
        <v>79.81</v>
      </c>
      <c r="AG16" s="815">
        <v>78</v>
      </c>
      <c r="AH16" s="816">
        <v>69</v>
      </c>
      <c r="AI16" s="229">
        <v>62</v>
      </c>
      <c r="AJ16" s="200">
        <v>64.58</v>
      </c>
      <c r="AK16" s="206">
        <v>67</v>
      </c>
      <c r="AL16" s="815">
        <v>84</v>
      </c>
      <c r="AM16" s="229">
        <v>78</v>
      </c>
      <c r="AN16" s="229">
        <v>71</v>
      </c>
      <c r="AO16" s="200">
        <v>66.099999999999994</v>
      </c>
      <c r="AP16" s="207">
        <v>72.8</v>
      </c>
      <c r="AQ16" s="757">
        <v>68</v>
      </c>
      <c r="AR16" s="229">
        <v>63</v>
      </c>
      <c r="AS16" s="229">
        <v>62</v>
      </c>
      <c r="AT16" s="200">
        <v>56.73</v>
      </c>
      <c r="AU16" s="206">
        <v>60.63</v>
      </c>
      <c r="AV16" s="757">
        <v>72</v>
      </c>
      <c r="AW16" s="229">
        <v>77</v>
      </c>
      <c r="AX16" s="229">
        <v>70</v>
      </c>
      <c r="AY16" s="200">
        <v>78</v>
      </c>
      <c r="AZ16" s="207">
        <v>79.5</v>
      </c>
      <c r="BA16" s="757">
        <v>66</v>
      </c>
      <c r="BB16" s="229">
        <v>88</v>
      </c>
      <c r="BC16" s="229">
        <v>70</v>
      </c>
      <c r="BD16" s="200">
        <v>98.66</v>
      </c>
      <c r="BE16" s="206">
        <v>61</v>
      </c>
      <c r="BF16" s="757">
        <v>76</v>
      </c>
      <c r="BG16" s="229">
        <v>78</v>
      </c>
      <c r="BH16" s="229">
        <v>78</v>
      </c>
      <c r="BI16" s="200">
        <v>79.040000000000006</v>
      </c>
      <c r="BJ16" s="207">
        <v>80.430000000000007</v>
      </c>
      <c r="BK16" s="676"/>
      <c r="BL16" s="200"/>
      <c r="BM16" s="199"/>
      <c r="BN16" s="200"/>
      <c r="BO16" s="207"/>
      <c r="BP16" s="664"/>
      <c r="BQ16" s="662"/>
      <c r="BR16" s="199"/>
      <c r="BS16" s="200"/>
      <c r="BT16" s="200"/>
      <c r="BU16" s="206"/>
      <c r="BV16" s="843">
        <v>74.090909090909093</v>
      </c>
      <c r="BW16" s="200">
        <v>74.272727272727266</v>
      </c>
      <c r="BX16" s="199">
        <f t="shared" si="0"/>
        <v>69.909090909090907</v>
      </c>
      <c r="BY16" s="200">
        <v>72.742499999999993</v>
      </c>
      <c r="BZ16" s="208">
        <v>73</v>
      </c>
    </row>
    <row r="17" spans="1:78">
      <c r="A17" s="197">
        <v>14</v>
      </c>
      <c r="B17" s="14" t="s">
        <v>107</v>
      </c>
      <c r="C17" s="751">
        <v>79</v>
      </c>
      <c r="D17" s="235">
        <v>84</v>
      </c>
      <c r="E17" s="199">
        <v>81</v>
      </c>
      <c r="F17" s="199">
        <v>80.19</v>
      </c>
      <c r="G17" s="687">
        <v>80.56</v>
      </c>
      <c r="H17" s="748">
        <v>4.5999999999999996</v>
      </c>
      <c r="I17" s="236">
        <v>4.8</v>
      </c>
      <c r="J17" s="236">
        <v>4.67</v>
      </c>
      <c r="K17" s="235">
        <v>4.9000000000000004</v>
      </c>
      <c r="L17" s="369">
        <v>4.57</v>
      </c>
      <c r="M17" s="748">
        <v>63</v>
      </c>
      <c r="N17" s="236">
        <v>68</v>
      </c>
      <c r="O17" s="199">
        <v>66</v>
      </c>
      <c r="P17" s="200">
        <v>66</v>
      </c>
      <c r="Q17" s="206">
        <v>68.67</v>
      </c>
      <c r="R17" s="748">
        <v>75</v>
      </c>
      <c r="S17" s="236">
        <v>75</v>
      </c>
      <c r="T17" s="236">
        <v>74</v>
      </c>
      <c r="U17" s="200">
        <v>68.78</v>
      </c>
      <c r="V17" s="207">
        <v>62.22</v>
      </c>
      <c r="W17" s="757">
        <v>73</v>
      </c>
      <c r="X17" s="229">
        <v>78</v>
      </c>
      <c r="Y17" s="229">
        <v>64</v>
      </c>
      <c r="Z17" s="200">
        <v>66</v>
      </c>
      <c r="AA17" s="206">
        <v>51.4</v>
      </c>
      <c r="AB17" s="757">
        <v>64</v>
      </c>
      <c r="AC17" s="229">
        <v>63</v>
      </c>
      <c r="AD17" s="229">
        <v>73</v>
      </c>
      <c r="AE17" s="200">
        <v>74.5</v>
      </c>
      <c r="AF17" s="207">
        <v>74.66</v>
      </c>
      <c r="AG17" s="757">
        <v>65</v>
      </c>
      <c r="AH17" s="229">
        <v>66</v>
      </c>
      <c r="AI17" s="229">
        <v>66</v>
      </c>
      <c r="AJ17" s="200">
        <v>57.31</v>
      </c>
      <c r="AK17" s="206">
        <v>55.25</v>
      </c>
      <c r="AL17" s="757"/>
      <c r="AM17" s="229">
        <v>56</v>
      </c>
      <c r="AN17" s="229">
        <v>53</v>
      </c>
      <c r="AO17" s="200">
        <v>24</v>
      </c>
      <c r="AP17" s="207">
        <v>52.66</v>
      </c>
      <c r="AQ17" s="757"/>
      <c r="AR17" s="229">
        <v>58</v>
      </c>
      <c r="AS17" s="229">
        <v>56</v>
      </c>
      <c r="AT17" s="200">
        <v>47.66</v>
      </c>
      <c r="AU17" s="206">
        <v>66.599999999999994</v>
      </c>
      <c r="AV17" s="818">
        <v>56</v>
      </c>
      <c r="AW17" s="229">
        <v>70</v>
      </c>
      <c r="AX17" s="229">
        <v>67</v>
      </c>
      <c r="AY17" s="200">
        <v>72.849999999999994</v>
      </c>
      <c r="AZ17" s="207">
        <v>76.75</v>
      </c>
      <c r="BA17" s="757"/>
      <c r="BB17" s="229"/>
      <c r="BC17" s="229">
        <v>60</v>
      </c>
      <c r="BD17" s="200">
        <v>51</v>
      </c>
      <c r="BE17" s="206">
        <v>87.5</v>
      </c>
      <c r="BF17" s="757">
        <v>69</v>
      </c>
      <c r="BG17" s="229">
        <v>67</v>
      </c>
      <c r="BH17" s="229">
        <v>76</v>
      </c>
      <c r="BI17" s="200">
        <v>79</v>
      </c>
      <c r="BJ17" s="207">
        <v>62</v>
      </c>
      <c r="BK17" s="676"/>
      <c r="BL17" s="200"/>
      <c r="BM17" s="199"/>
      <c r="BN17" s="200"/>
      <c r="BO17" s="207"/>
      <c r="BP17" s="664"/>
      <c r="BQ17" s="662"/>
      <c r="BR17" s="199"/>
      <c r="BS17" s="200"/>
      <c r="BT17" s="200"/>
      <c r="BU17" s="206"/>
      <c r="BV17" s="803">
        <v>68</v>
      </c>
      <c r="BW17" s="200">
        <v>68.5</v>
      </c>
      <c r="BX17" s="199">
        <f t="shared" si="0"/>
        <v>66.909090909090907</v>
      </c>
      <c r="BY17" s="200">
        <v>62.866666666666674</v>
      </c>
      <c r="BZ17" s="208">
        <v>67.11</v>
      </c>
    </row>
    <row r="18" spans="1:78">
      <c r="A18" s="197">
        <v>15</v>
      </c>
      <c r="B18" s="844" t="s">
        <v>108</v>
      </c>
      <c r="C18" s="751">
        <v>80</v>
      </c>
      <c r="D18" s="235">
        <v>83</v>
      </c>
      <c r="E18" s="199">
        <v>82</v>
      </c>
      <c r="F18" s="199">
        <v>86.32</v>
      </c>
      <c r="G18" s="687">
        <v>88.25</v>
      </c>
      <c r="H18" s="748"/>
      <c r="I18" s="236">
        <v>5</v>
      </c>
      <c r="J18" s="236">
        <v>5</v>
      </c>
      <c r="K18" s="235"/>
      <c r="L18" s="369">
        <v>5</v>
      </c>
      <c r="M18" s="748">
        <v>89</v>
      </c>
      <c r="N18" s="236">
        <v>71</v>
      </c>
      <c r="O18" s="199">
        <v>75</v>
      </c>
      <c r="P18" s="200">
        <v>72.47</v>
      </c>
      <c r="Q18" s="206">
        <v>81.900000000000006</v>
      </c>
      <c r="R18" s="748">
        <v>77</v>
      </c>
      <c r="S18" s="236">
        <v>75</v>
      </c>
      <c r="T18" s="236">
        <v>84</v>
      </c>
      <c r="U18" s="200">
        <v>74.83</v>
      </c>
      <c r="V18" s="207">
        <v>93</v>
      </c>
      <c r="W18" s="757"/>
      <c r="X18" s="229">
        <v>84</v>
      </c>
      <c r="Y18" s="229"/>
      <c r="Z18" s="200"/>
      <c r="AA18" s="206"/>
      <c r="AB18" s="757"/>
      <c r="AC18" s="229"/>
      <c r="AD18" s="229"/>
      <c r="AE18" s="200"/>
      <c r="AF18" s="207">
        <v>51</v>
      </c>
      <c r="AG18" s="815">
        <v>80</v>
      </c>
      <c r="AH18" s="816">
        <v>61</v>
      </c>
      <c r="AI18" s="229">
        <v>68</v>
      </c>
      <c r="AJ18" s="200">
        <v>62.33</v>
      </c>
      <c r="AK18" s="206">
        <v>70.430000000000007</v>
      </c>
      <c r="AL18" s="757"/>
      <c r="AM18" s="229">
        <v>81</v>
      </c>
      <c r="AN18" s="229"/>
      <c r="AO18" s="200">
        <v>75.66</v>
      </c>
      <c r="AP18" s="207">
        <v>52</v>
      </c>
      <c r="AQ18" s="757"/>
      <c r="AR18" s="229">
        <v>60</v>
      </c>
      <c r="AS18" s="229">
        <v>50</v>
      </c>
      <c r="AT18" s="200">
        <v>69.5</v>
      </c>
      <c r="AU18" s="206"/>
      <c r="AV18" s="815">
        <v>77</v>
      </c>
      <c r="AW18" s="816">
        <v>69</v>
      </c>
      <c r="AX18" s="229">
        <v>75</v>
      </c>
      <c r="AY18" s="200">
        <v>74.599999999999994</v>
      </c>
      <c r="AZ18" s="207">
        <v>79</v>
      </c>
      <c r="BA18" s="757"/>
      <c r="BB18" s="229"/>
      <c r="BC18" s="229"/>
      <c r="BD18" s="200"/>
      <c r="BE18" s="206"/>
      <c r="BF18" s="757"/>
      <c r="BG18" s="229">
        <v>84</v>
      </c>
      <c r="BH18" s="229">
        <v>89</v>
      </c>
      <c r="BI18" s="200">
        <v>78</v>
      </c>
      <c r="BJ18" s="207">
        <v>96</v>
      </c>
      <c r="BK18" s="676"/>
      <c r="BL18" s="200"/>
      <c r="BM18" s="199"/>
      <c r="BN18" s="200"/>
      <c r="BO18" s="207"/>
      <c r="BP18" s="664"/>
      <c r="BQ18" s="662"/>
      <c r="BR18" s="199"/>
      <c r="BS18" s="200"/>
      <c r="BT18" s="200"/>
      <c r="BU18" s="206"/>
      <c r="BV18" s="843">
        <v>80.599999999999994</v>
      </c>
      <c r="BW18" s="200">
        <v>74.222222222222229</v>
      </c>
      <c r="BX18" s="199">
        <f t="shared" si="0"/>
        <v>74.714285714285708</v>
      </c>
      <c r="BY18" s="200">
        <v>74.461111111111109</v>
      </c>
      <c r="BZ18" s="208">
        <v>76.44</v>
      </c>
    </row>
    <row r="19" spans="1:78">
      <c r="A19" s="197">
        <v>16</v>
      </c>
      <c r="B19" s="808" t="s">
        <v>109</v>
      </c>
      <c r="C19" s="751">
        <v>74</v>
      </c>
      <c r="D19" s="235">
        <v>84</v>
      </c>
      <c r="E19" s="199">
        <v>78</v>
      </c>
      <c r="F19" s="199">
        <v>79.569999999999993</v>
      </c>
      <c r="G19" s="687">
        <v>79.09</v>
      </c>
      <c r="H19" s="748">
        <v>4</v>
      </c>
      <c r="I19" s="236">
        <v>4.8</v>
      </c>
      <c r="J19" s="236">
        <v>4</v>
      </c>
      <c r="K19" s="235">
        <v>5</v>
      </c>
      <c r="L19" s="369">
        <v>4.9000000000000004</v>
      </c>
      <c r="M19" s="748">
        <v>77</v>
      </c>
      <c r="N19" s="236">
        <v>74</v>
      </c>
      <c r="O19" s="199">
        <v>65</v>
      </c>
      <c r="P19" s="200">
        <v>73.900000000000006</v>
      </c>
      <c r="Q19" s="206">
        <v>72.040000000000006</v>
      </c>
      <c r="R19" s="748">
        <v>74</v>
      </c>
      <c r="S19" s="236">
        <v>73</v>
      </c>
      <c r="T19" s="236">
        <v>73</v>
      </c>
      <c r="U19" s="200">
        <v>85</v>
      </c>
      <c r="V19" s="207">
        <v>55</v>
      </c>
      <c r="W19" s="757">
        <v>74</v>
      </c>
      <c r="X19" s="229"/>
      <c r="Y19" s="229"/>
      <c r="Z19" s="200">
        <v>63</v>
      </c>
      <c r="AA19" s="206"/>
      <c r="AB19" s="757"/>
      <c r="AC19" s="229">
        <v>68</v>
      </c>
      <c r="AD19" s="229">
        <v>35</v>
      </c>
      <c r="AE19" s="200">
        <v>81.5</v>
      </c>
      <c r="AF19" s="207"/>
      <c r="AG19" s="757">
        <v>72</v>
      </c>
      <c r="AH19" s="229">
        <v>72</v>
      </c>
      <c r="AI19" s="229">
        <v>62</v>
      </c>
      <c r="AJ19" s="200">
        <v>59.15</v>
      </c>
      <c r="AK19" s="206">
        <v>64.23</v>
      </c>
      <c r="AL19" s="757">
        <v>10</v>
      </c>
      <c r="AM19" s="229">
        <v>60</v>
      </c>
      <c r="AN19" s="229"/>
      <c r="AO19" s="200">
        <v>21</v>
      </c>
      <c r="AP19" s="207"/>
      <c r="AQ19" s="757">
        <v>54</v>
      </c>
      <c r="AR19" s="229">
        <v>64</v>
      </c>
      <c r="AS19" s="229"/>
      <c r="AT19" s="200">
        <v>60</v>
      </c>
      <c r="AU19" s="206">
        <v>44</v>
      </c>
      <c r="AV19" s="757">
        <v>75</v>
      </c>
      <c r="AW19" s="229">
        <v>84</v>
      </c>
      <c r="AX19" s="229">
        <v>72</v>
      </c>
      <c r="AY19" s="200">
        <v>83.8</v>
      </c>
      <c r="AZ19" s="207">
        <v>80.5</v>
      </c>
      <c r="BA19" s="757">
        <v>57</v>
      </c>
      <c r="BB19" s="229"/>
      <c r="BC19" s="229"/>
      <c r="BD19" s="200"/>
      <c r="BE19" s="206"/>
      <c r="BF19" s="757"/>
      <c r="BG19" s="229">
        <v>73</v>
      </c>
      <c r="BH19" s="229"/>
      <c r="BI19" s="200">
        <v>75.5</v>
      </c>
      <c r="BJ19" s="207">
        <v>82</v>
      </c>
      <c r="BK19" s="676"/>
      <c r="BL19" s="200"/>
      <c r="BM19" s="199"/>
      <c r="BN19" s="200"/>
      <c r="BO19" s="207"/>
      <c r="BP19" s="664"/>
      <c r="BQ19" s="662"/>
      <c r="BR19" s="199"/>
      <c r="BS19" s="200"/>
      <c r="BT19" s="200"/>
      <c r="BU19" s="206"/>
      <c r="BV19" s="806">
        <v>63</v>
      </c>
      <c r="BW19" s="200">
        <v>72.444444444444443</v>
      </c>
      <c r="BX19" s="199">
        <f t="shared" si="0"/>
        <v>64.166666666666671</v>
      </c>
      <c r="BY19" s="200">
        <v>68.230909090909094</v>
      </c>
      <c r="BZ19" s="208">
        <v>68.12</v>
      </c>
    </row>
    <row r="20" spans="1:78">
      <c r="A20" s="197">
        <v>17</v>
      </c>
      <c r="B20" s="844" t="s">
        <v>110</v>
      </c>
      <c r="C20" s="751">
        <v>79</v>
      </c>
      <c r="D20" s="235">
        <v>80</v>
      </c>
      <c r="E20" s="199">
        <v>79</v>
      </c>
      <c r="F20" s="199">
        <v>80.13</v>
      </c>
      <c r="G20" s="687">
        <v>83.71</v>
      </c>
      <c r="H20" s="748">
        <v>4.5999999999999996</v>
      </c>
      <c r="I20" s="236">
        <v>4.5999999999999996</v>
      </c>
      <c r="J20" s="236">
        <v>4.66</v>
      </c>
      <c r="K20" s="235">
        <v>4.7699999999999996</v>
      </c>
      <c r="L20" s="369">
        <v>4.57</v>
      </c>
      <c r="M20" s="748">
        <v>75</v>
      </c>
      <c r="N20" s="236">
        <v>68</v>
      </c>
      <c r="O20" s="199">
        <v>64</v>
      </c>
      <c r="P20" s="200">
        <v>68.86</v>
      </c>
      <c r="Q20" s="206">
        <v>67.94</v>
      </c>
      <c r="R20" s="748">
        <v>73</v>
      </c>
      <c r="S20" s="236">
        <v>79</v>
      </c>
      <c r="T20" s="236">
        <v>69</v>
      </c>
      <c r="U20" s="200">
        <v>74.95</v>
      </c>
      <c r="V20" s="207">
        <v>70.150000000000006</v>
      </c>
      <c r="W20" s="757">
        <v>79</v>
      </c>
      <c r="X20" s="229">
        <v>77</v>
      </c>
      <c r="Y20" s="229">
        <v>64</v>
      </c>
      <c r="Z20" s="200">
        <v>60.22</v>
      </c>
      <c r="AA20" s="206">
        <v>63.15</v>
      </c>
      <c r="AB20" s="757">
        <v>63</v>
      </c>
      <c r="AC20" s="229">
        <v>64</v>
      </c>
      <c r="AD20" s="229">
        <v>58</v>
      </c>
      <c r="AE20" s="200">
        <v>70.22</v>
      </c>
      <c r="AF20" s="207">
        <v>77.75</v>
      </c>
      <c r="AG20" s="815">
        <v>85</v>
      </c>
      <c r="AH20" s="816">
        <v>75</v>
      </c>
      <c r="AI20" s="229">
        <v>75</v>
      </c>
      <c r="AJ20" s="200">
        <v>73.23</v>
      </c>
      <c r="AK20" s="206">
        <v>70.31</v>
      </c>
      <c r="AL20" s="815">
        <v>82</v>
      </c>
      <c r="AM20" s="229">
        <v>70</v>
      </c>
      <c r="AN20" s="229">
        <v>76</v>
      </c>
      <c r="AO20" s="200">
        <v>67.319999999999993</v>
      </c>
      <c r="AP20" s="207">
        <v>73.37</v>
      </c>
      <c r="AQ20" s="757">
        <v>71</v>
      </c>
      <c r="AR20" s="229">
        <v>66</v>
      </c>
      <c r="AS20" s="229">
        <v>66</v>
      </c>
      <c r="AT20" s="200">
        <v>66.94</v>
      </c>
      <c r="AU20" s="206">
        <v>63.42</v>
      </c>
      <c r="AV20" s="757">
        <v>77</v>
      </c>
      <c r="AW20" s="229">
        <v>75</v>
      </c>
      <c r="AX20" s="229">
        <v>78</v>
      </c>
      <c r="AY20" s="200">
        <v>84.8</v>
      </c>
      <c r="AZ20" s="207">
        <v>70.66</v>
      </c>
      <c r="BA20" s="757"/>
      <c r="BB20" s="229"/>
      <c r="BC20" s="229"/>
      <c r="BD20" s="200"/>
      <c r="BE20" s="206">
        <v>68</v>
      </c>
      <c r="BF20" s="757">
        <v>60</v>
      </c>
      <c r="BG20" s="229">
        <v>64</v>
      </c>
      <c r="BH20" s="229">
        <v>76</v>
      </c>
      <c r="BI20" s="200">
        <v>73.66</v>
      </c>
      <c r="BJ20" s="207">
        <v>72.14</v>
      </c>
      <c r="BK20" s="676"/>
      <c r="BL20" s="200"/>
      <c r="BM20" s="199"/>
      <c r="BN20" s="200"/>
      <c r="BO20" s="207"/>
      <c r="BP20" s="664"/>
      <c r="BQ20" s="662"/>
      <c r="BR20" s="199"/>
      <c r="BS20" s="200"/>
      <c r="BT20" s="200"/>
      <c r="BU20" s="206"/>
      <c r="BV20" s="843">
        <v>74.400000000000006</v>
      </c>
      <c r="BW20" s="200">
        <v>72.36363636363636</v>
      </c>
      <c r="BX20" s="199">
        <f t="shared" si="0"/>
        <v>70.5</v>
      </c>
      <c r="BY20" s="200">
        <v>71.939090909090908</v>
      </c>
      <c r="BZ20" s="208">
        <v>70.959999999999994</v>
      </c>
    </row>
    <row r="21" spans="1:78">
      <c r="A21" s="197">
        <v>18</v>
      </c>
      <c r="B21" s="14" t="s">
        <v>111</v>
      </c>
      <c r="C21" s="751">
        <v>84</v>
      </c>
      <c r="D21" s="235">
        <v>86</v>
      </c>
      <c r="E21" s="199">
        <v>87</v>
      </c>
      <c r="F21" s="199">
        <v>87.25</v>
      </c>
      <c r="G21" s="687">
        <v>89.23</v>
      </c>
      <c r="H21" s="748"/>
      <c r="I21" s="236">
        <v>5</v>
      </c>
      <c r="J21" s="236"/>
      <c r="K21" s="235">
        <v>5</v>
      </c>
      <c r="L21" s="369"/>
      <c r="M21" s="748">
        <v>90</v>
      </c>
      <c r="N21" s="236">
        <v>81</v>
      </c>
      <c r="O21" s="199">
        <v>83</v>
      </c>
      <c r="P21" s="200">
        <v>80.180000000000007</v>
      </c>
      <c r="Q21" s="206">
        <v>82.23</v>
      </c>
      <c r="R21" s="748"/>
      <c r="S21" s="236"/>
      <c r="T21" s="236"/>
      <c r="U21" s="200">
        <v>78.5</v>
      </c>
      <c r="V21" s="207">
        <v>94</v>
      </c>
      <c r="W21" s="757"/>
      <c r="X21" s="229"/>
      <c r="Y21" s="229"/>
      <c r="Z21" s="200">
        <v>64</v>
      </c>
      <c r="AA21" s="206"/>
      <c r="AB21" s="757"/>
      <c r="AC21" s="229"/>
      <c r="AD21" s="229"/>
      <c r="AE21" s="200">
        <v>74.5</v>
      </c>
      <c r="AF21" s="207"/>
      <c r="AG21" s="757">
        <v>85</v>
      </c>
      <c r="AH21" s="229">
        <v>83</v>
      </c>
      <c r="AI21" s="229">
        <v>84</v>
      </c>
      <c r="AJ21" s="200">
        <v>81.239999999999995</v>
      </c>
      <c r="AK21" s="206">
        <v>79.5</v>
      </c>
      <c r="AL21" s="757"/>
      <c r="AM21" s="229">
        <v>49</v>
      </c>
      <c r="AN21" s="229"/>
      <c r="AO21" s="200">
        <v>61</v>
      </c>
      <c r="AP21" s="207"/>
      <c r="AQ21" s="757"/>
      <c r="AR21" s="229">
        <v>42</v>
      </c>
      <c r="AS21" s="229"/>
      <c r="AT21" s="200">
        <v>62.5</v>
      </c>
      <c r="AU21" s="206"/>
      <c r="AV21" s="815">
        <v>81</v>
      </c>
      <c r="AW21" s="816">
        <v>71</v>
      </c>
      <c r="AX21" s="229">
        <v>89</v>
      </c>
      <c r="AY21" s="200">
        <v>75</v>
      </c>
      <c r="AZ21" s="207">
        <v>85.5</v>
      </c>
      <c r="BA21" s="757"/>
      <c r="BB21" s="229"/>
      <c r="BC21" s="229"/>
      <c r="BD21" s="200"/>
      <c r="BE21" s="206"/>
      <c r="BF21" s="757"/>
      <c r="BG21" s="229">
        <v>79</v>
      </c>
      <c r="BH21" s="229"/>
      <c r="BI21" s="200">
        <v>72.849999999999994</v>
      </c>
      <c r="BJ21" s="207">
        <v>95</v>
      </c>
      <c r="BK21" s="676"/>
      <c r="BL21" s="200"/>
      <c r="BM21" s="199"/>
      <c r="BN21" s="200"/>
      <c r="BO21" s="207"/>
      <c r="BP21" s="664"/>
      <c r="BQ21" s="662"/>
      <c r="BR21" s="199"/>
      <c r="BS21" s="200"/>
      <c r="BT21" s="200"/>
      <c r="BU21" s="206"/>
      <c r="BV21" s="803">
        <v>85</v>
      </c>
      <c r="BW21" s="200">
        <v>70.142857142857139</v>
      </c>
      <c r="BX21" s="199">
        <f t="shared" si="0"/>
        <v>85.75</v>
      </c>
      <c r="BY21" s="200">
        <v>74.962727272727292</v>
      </c>
      <c r="BZ21" s="208">
        <v>87.57</v>
      </c>
    </row>
    <row r="22" spans="1:78">
      <c r="A22" s="197">
        <v>19</v>
      </c>
      <c r="B22" s="844" t="s">
        <v>40</v>
      </c>
      <c r="C22" s="751">
        <v>73</v>
      </c>
      <c r="D22" s="235">
        <v>74</v>
      </c>
      <c r="E22" s="199">
        <v>73</v>
      </c>
      <c r="F22" s="199">
        <v>75.48</v>
      </c>
      <c r="G22" s="687">
        <v>81.12</v>
      </c>
      <c r="H22" s="748">
        <v>4</v>
      </c>
      <c r="I22" s="236">
        <v>4.4000000000000004</v>
      </c>
      <c r="J22" s="236">
        <v>4.67</v>
      </c>
      <c r="K22" s="235">
        <v>4.9000000000000004</v>
      </c>
      <c r="L22" s="369">
        <v>4.8</v>
      </c>
      <c r="M22" s="748">
        <v>77</v>
      </c>
      <c r="N22" s="236">
        <v>63</v>
      </c>
      <c r="O22" s="199">
        <v>59</v>
      </c>
      <c r="P22" s="200">
        <v>62.44</v>
      </c>
      <c r="Q22" s="206">
        <v>64.58</v>
      </c>
      <c r="R22" s="755">
        <v>59</v>
      </c>
      <c r="S22" s="645">
        <v>65</v>
      </c>
      <c r="T22" s="645">
        <v>68</v>
      </c>
      <c r="U22" s="209">
        <v>67.760000000000005</v>
      </c>
      <c r="V22" s="360">
        <v>64.44</v>
      </c>
      <c r="W22" s="757">
        <v>68</v>
      </c>
      <c r="X22" s="229">
        <v>68</v>
      </c>
      <c r="Y22" s="229">
        <v>64</v>
      </c>
      <c r="Z22" s="200">
        <v>35</v>
      </c>
      <c r="AA22" s="206">
        <v>69.5</v>
      </c>
      <c r="AB22" s="757"/>
      <c r="AC22" s="229"/>
      <c r="AD22" s="229">
        <v>65</v>
      </c>
      <c r="AE22" s="200">
        <v>97</v>
      </c>
      <c r="AF22" s="207">
        <v>66.75</v>
      </c>
      <c r="AG22" s="815">
        <v>73</v>
      </c>
      <c r="AH22" s="816">
        <v>59</v>
      </c>
      <c r="AI22" s="229">
        <v>62</v>
      </c>
      <c r="AJ22" s="200">
        <v>57.75</v>
      </c>
      <c r="AK22" s="206">
        <v>55.75</v>
      </c>
      <c r="AL22" s="757"/>
      <c r="AM22" s="229">
        <v>63</v>
      </c>
      <c r="AN22" s="229">
        <v>58</v>
      </c>
      <c r="AO22" s="200">
        <v>64</v>
      </c>
      <c r="AP22" s="207">
        <v>70.14</v>
      </c>
      <c r="AQ22" s="757"/>
      <c r="AR22" s="229">
        <v>68</v>
      </c>
      <c r="AS22" s="229">
        <v>70</v>
      </c>
      <c r="AT22" s="200">
        <v>64.12</v>
      </c>
      <c r="AU22" s="206">
        <v>73.849999999999994</v>
      </c>
      <c r="AV22" s="757">
        <v>72</v>
      </c>
      <c r="AW22" s="229">
        <v>76</v>
      </c>
      <c r="AX22" s="229">
        <v>58</v>
      </c>
      <c r="AY22" s="200">
        <v>55</v>
      </c>
      <c r="AZ22" s="207"/>
      <c r="BA22" s="757"/>
      <c r="BB22" s="229"/>
      <c r="BC22" s="229"/>
      <c r="BD22" s="200"/>
      <c r="BE22" s="206"/>
      <c r="BF22" s="757">
        <v>78</v>
      </c>
      <c r="BG22" s="229">
        <v>70</v>
      </c>
      <c r="BH22" s="229">
        <v>65</v>
      </c>
      <c r="BI22" s="200">
        <v>68</v>
      </c>
      <c r="BJ22" s="207">
        <v>59.66</v>
      </c>
      <c r="BK22" s="676"/>
      <c r="BL22" s="200"/>
      <c r="BM22" s="199"/>
      <c r="BN22" s="200"/>
      <c r="BO22" s="207"/>
      <c r="BP22" s="664"/>
      <c r="BQ22" s="662"/>
      <c r="BR22" s="199"/>
      <c r="BS22" s="200"/>
      <c r="BT22" s="200"/>
      <c r="BU22" s="206"/>
      <c r="BV22" s="843">
        <v>71.428571428571431</v>
      </c>
      <c r="BW22" s="200">
        <v>67.333333333333329</v>
      </c>
      <c r="BX22" s="199">
        <f t="shared" si="0"/>
        <v>64.2</v>
      </c>
      <c r="BY22" s="200">
        <v>64.896363636363631</v>
      </c>
      <c r="BZ22" s="208">
        <v>67.31</v>
      </c>
    </row>
    <row r="23" spans="1:78">
      <c r="A23" s="197">
        <v>20</v>
      </c>
      <c r="B23" s="844" t="s">
        <v>41</v>
      </c>
      <c r="C23" s="812">
        <v>77</v>
      </c>
      <c r="D23" s="235">
        <v>74</v>
      </c>
      <c r="E23" s="199">
        <v>72</v>
      </c>
      <c r="F23" s="199">
        <v>75.400000000000006</v>
      </c>
      <c r="G23" s="687">
        <v>78.8</v>
      </c>
      <c r="H23" s="748">
        <v>4.7</v>
      </c>
      <c r="I23" s="236">
        <v>4.5</v>
      </c>
      <c r="J23" s="236">
        <v>4.43</v>
      </c>
      <c r="K23" s="235">
        <v>4.7</v>
      </c>
      <c r="L23" s="369">
        <v>4.5999999999999996</v>
      </c>
      <c r="M23" s="748">
        <v>74</v>
      </c>
      <c r="N23" s="236">
        <v>58</v>
      </c>
      <c r="O23" s="199">
        <v>51</v>
      </c>
      <c r="P23" s="200">
        <v>57.07</v>
      </c>
      <c r="Q23" s="206">
        <v>59.61</v>
      </c>
      <c r="R23" s="755">
        <v>72</v>
      </c>
      <c r="S23" s="645">
        <v>66</v>
      </c>
      <c r="T23" s="645">
        <v>58</v>
      </c>
      <c r="U23" s="209">
        <v>63.81</v>
      </c>
      <c r="V23" s="360">
        <v>73.400000000000006</v>
      </c>
      <c r="W23" s="757"/>
      <c r="X23" s="229">
        <v>53</v>
      </c>
      <c r="Y23" s="229">
        <v>65</v>
      </c>
      <c r="Z23" s="200">
        <v>63.5</v>
      </c>
      <c r="AA23" s="206">
        <v>94</v>
      </c>
      <c r="AB23" s="757">
        <v>68</v>
      </c>
      <c r="AC23" s="229">
        <v>67</v>
      </c>
      <c r="AD23" s="229">
        <v>100</v>
      </c>
      <c r="AE23" s="200">
        <v>71</v>
      </c>
      <c r="AF23" s="207">
        <v>66.599999999999994</v>
      </c>
      <c r="AG23" s="815">
        <v>79</v>
      </c>
      <c r="AH23" s="816">
        <v>49</v>
      </c>
      <c r="AI23" s="229">
        <v>48</v>
      </c>
      <c r="AJ23" s="200">
        <v>49</v>
      </c>
      <c r="AK23" s="206">
        <v>52.25</v>
      </c>
      <c r="AL23" s="757">
        <v>67</v>
      </c>
      <c r="AM23" s="229">
        <v>71</v>
      </c>
      <c r="AN23" s="229">
        <v>57</v>
      </c>
      <c r="AO23" s="200">
        <v>66.8</v>
      </c>
      <c r="AP23" s="207">
        <v>66.599999999999994</v>
      </c>
      <c r="AQ23" s="757">
        <v>71</v>
      </c>
      <c r="AR23" s="229">
        <v>68</v>
      </c>
      <c r="AS23" s="229">
        <v>54</v>
      </c>
      <c r="AT23" s="200">
        <v>58.8</v>
      </c>
      <c r="AU23" s="206">
        <v>54.75</v>
      </c>
      <c r="AV23" s="815">
        <v>72</v>
      </c>
      <c r="AW23" s="816">
        <v>58</v>
      </c>
      <c r="AX23" s="229"/>
      <c r="AY23" s="200"/>
      <c r="AZ23" s="207"/>
      <c r="BA23" s="757"/>
      <c r="BB23" s="229"/>
      <c r="BC23" s="229"/>
      <c r="BD23" s="200"/>
      <c r="BE23" s="206">
        <v>69</v>
      </c>
      <c r="BF23" s="757">
        <v>70</v>
      </c>
      <c r="BG23" s="229">
        <v>78</v>
      </c>
      <c r="BH23" s="229">
        <v>65</v>
      </c>
      <c r="BI23" s="200">
        <v>80</v>
      </c>
      <c r="BJ23" s="207">
        <v>62.5</v>
      </c>
      <c r="BK23" s="676"/>
      <c r="BL23" s="200"/>
      <c r="BM23" s="199"/>
      <c r="BN23" s="200"/>
      <c r="BO23" s="207"/>
      <c r="BP23" s="664"/>
      <c r="BQ23" s="662"/>
      <c r="BR23" s="199"/>
      <c r="BS23" s="200"/>
      <c r="BT23" s="200"/>
      <c r="BU23" s="206"/>
      <c r="BV23" s="843">
        <v>72.222222222222229</v>
      </c>
      <c r="BW23" s="200">
        <v>64.2</v>
      </c>
      <c r="BX23" s="199">
        <f t="shared" si="0"/>
        <v>63.333333333333336</v>
      </c>
      <c r="BY23" s="200">
        <v>65.364000000000004</v>
      </c>
      <c r="BZ23" s="208">
        <v>67.75</v>
      </c>
    </row>
    <row r="24" spans="1:78">
      <c r="A24" s="197">
        <v>21</v>
      </c>
      <c r="B24" s="808" t="s">
        <v>42</v>
      </c>
      <c r="C24" s="751">
        <v>53</v>
      </c>
      <c r="D24" s="235">
        <v>64</v>
      </c>
      <c r="E24" s="199">
        <v>74</v>
      </c>
      <c r="F24" s="199">
        <v>69.66</v>
      </c>
      <c r="G24" s="687">
        <v>73.14</v>
      </c>
      <c r="H24" s="813">
        <v>3.7</v>
      </c>
      <c r="I24" s="814">
        <v>3.8</v>
      </c>
      <c r="J24" s="236">
        <v>4.5</v>
      </c>
      <c r="K24" s="235">
        <v>4.5</v>
      </c>
      <c r="L24" s="369">
        <v>4.2</v>
      </c>
      <c r="M24" s="813">
        <v>44</v>
      </c>
      <c r="N24" s="814">
        <v>40</v>
      </c>
      <c r="O24" s="199">
        <v>66</v>
      </c>
      <c r="P24" s="200"/>
      <c r="Q24" s="206">
        <v>57.33</v>
      </c>
      <c r="R24" s="755">
        <v>54</v>
      </c>
      <c r="S24" s="645">
        <v>49</v>
      </c>
      <c r="T24" s="645">
        <v>57</v>
      </c>
      <c r="U24" s="209">
        <v>60.25</v>
      </c>
      <c r="V24" s="360">
        <v>69.66</v>
      </c>
      <c r="W24" s="818">
        <v>36</v>
      </c>
      <c r="X24" s="229">
        <v>42</v>
      </c>
      <c r="Y24" s="229">
        <v>67</v>
      </c>
      <c r="Z24" s="200">
        <v>42.66</v>
      </c>
      <c r="AA24" s="206"/>
      <c r="AB24" s="757"/>
      <c r="AC24" s="229"/>
      <c r="AD24" s="229"/>
      <c r="AE24" s="200">
        <v>47</v>
      </c>
      <c r="AF24" s="207"/>
      <c r="AG24" s="818">
        <v>49</v>
      </c>
      <c r="AH24" s="229">
        <v>51</v>
      </c>
      <c r="AI24" s="229">
        <v>43</v>
      </c>
      <c r="AJ24" s="200"/>
      <c r="AK24" s="206">
        <v>65</v>
      </c>
      <c r="AL24" s="757"/>
      <c r="AM24" s="229">
        <v>80</v>
      </c>
      <c r="AN24" s="229">
        <v>56</v>
      </c>
      <c r="AO24" s="200"/>
      <c r="AP24" s="207"/>
      <c r="AQ24" s="757"/>
      <c r="AR24" s="229">
        <v>54</v>
      </c>
      <c r="AS24" s="229">
        <v>64</v>
      </c>
      <c r="AT24" s="200"/>
      <c r="AU24" s="206">
        <v>39</v>
      </c>
      <c r="AV24" s="757"/>
      <c r="AW24" s="229">
        <v>51</v>
      </c>
      <c r="AX24" s="229"/>
      <c r="AY24" s="200"/>
      <c r="AZ24" s="207"/>
      <c r="BA24" s="757"/>
      <c r="BB24" s="229">
        <v>56</v>
      </c>
      <c r="BC24" s="229"/>
      <c r="BD24" s="200"/>
      <c r="BE24" s="206"/>
      <c r="BF24" s="757"/>
      <c r="BG24" s="229"/>
      <c r="BH24" s="229">
        <v>55</v>
      </c>
      <c r="BI24" s="200"/>
      <c r="BJ24" s="207"/>
      <c r="BK24" s="676"/>
      <c r="BL24" s="200"/>
      <c r="BM24" s="199"/>
      <c r="BN24" s="200"/>
      <c r="BO24" s="207"/>
      <c r="BP24" s="664"/>
      <c r="BQ24" s="662"/>
      <c r="BR24" s="199"/>
      <c r="BS24" s="200"/>
      <c r="BT24" s="200"/>
      <c r="BU24" s="206"/>
      <c r="BV24" s="809">
        <v>47.2</v>
      </c>
      <c r="BW24" s="200">
        <v>54.111111111111114</v>
      </c>
      <c r="BX24" s="199">
        <f t="shared" si="0"/>
        <v>60.25</v>
      </c>
      <c r="BY24" s="200">
        <v>56.077999999999996</v>
      </c>
      <c r="BZ24" s="208">
        <v>60.82</v>
      </c>
    </row>
    <row r="25" spans="1:78">
      <c r="A25" s="197">
        <v>22</v>
      </c>
      <c r="B25" s="808" t="s">
        <v>43</v>
      </c>
      <c r="C25" s="751">
        <v>73</v>
      </c>
      <c r="D25" s="235">
        <v>82</v>
      </c>
      <c r="E25" s="199">
        <v>73</v>
      </c>
      <c r="F25" s="199">
        <v>78.38</v>
      </c>
      <c r="G25" s="687">
        <v>79</v>
      </c>
      <c r="H25" s="748">
        <v>4.0999999999999996</v>
      </c>
      <c r="I25" s="236">
        <v>4.9000000000000004</v>
      </c>
      <c r="J25" s="236">
        <v>4.5</v>
      </c>
      <c r="K25" s="235">
        <v>4.7</v>
      </c>
      <c r="L25" s="369">
        <v>4.9000000000000004</v>
      </c>
      <c r="M25" s="813">
        <v>40</v>
      </c>
      <c r="N25" s="236">
        <v>69</v>
      </c>
      <c r="O25" s="199">
        <v>57</v>
      </c>
      <c r="P25" s="200">
        <v>59.15</v>
      </c>
      <c r="Q25" s="206">
        <v>62.91</v>
      </c>
      <c r="R25" s="755">
        <v>56</v>
      </c>
      <c r="S25" s="645">
        <v>76</v>
      </c>
      <c r="T25" s="645">
        <v>59</v>
      </c>
      <c r="U25" s="209">
        <v>66</v>
      </c>
      <c r="V25" s="360">
        <v>64.81</v>
      </c>
      <c r="W25" s="757">
        <v>71</v>
      </c>
      <c r="X25" s="229">
        <v>80</v>
      </c>
      <c r="Y25" s="229">
        <v>55</v>
      </c>
      <c r="Z25" s="200">
        <v>71</v>
      </c>
      <c r="AA25" s="206">
        <v>32.5</v>
      </c>
      <c r="AB25" s="757">
        <v>76</v>
      </c>
      <c r="AC25" s="229">
        <v>75</v>
      </c>
      <c r="AD25" s="229">
        <v>49</v>
      </c>
      <c r="AE25" s="200"/>
      <c r="AF25" s="207">
        <v>61.66</v>
      </c>
      <c r="AG25" s="757"/>
      <c r="AH25" s="229">
        <v>53</v>
      </c>
      <c r="AI25" s="229">
        <v>61</v>
      </c>
      <c r="AJ25" s="200">
        <v>43.75</v>
      </c>
      <c r="AK25" s="206">
        <v>56.33</v>
      </c>
      <c r="AL25" s="757"/>
      <c r="AM25" s="229">
        <v>71</v>
      </c>
      <c r="AN25" s="229">
        <v>59</v>
      </c>
      <c r="AO25" s="200">
        <v>62</v>
      </c>
      <c r="AP25" s="207">
        <v>84.75</v>
      </c>
      <c r="AQ25" s="757"/>
      <c r="AR25" s="229">
        <v>58</v>
      </c>
      <c r="AS25" s="229">
        <v>50</v>
      </c>
      <c r="AT25" s="200">
        <v>56.75</v>
      </c>
      <c r="AU25" s="206">
        <v>67.83</v>
      </c>
      <c r="AV25" s="818">
        <v>46</v>
      </c>
      <c r="AW25" s="817">
        <v>73</v>
      </c>
      <c r="AX25" s="229"/>
      <c r="AY25" s="200">
        <v>51.5</v>
      </c>
      <c r="AZ25" s="207">
        <v>72</v>
      </c>
      <c r="BA25" s="757"/>
      <c r="BB25" s="229"/>
      <c r="BC25" s="229"/>
      <c r="BD25" s="200"/>
      <c r="BE25" s="206"/>
      <c r="BF25" s="818">
        <v>43</v>
      </c>
      <c r="BG25" s="229">
        <v>73</v>
      </c>
      <c r="BH25" s="229">
        <v>77</v>
      </c>
      <c r="BI25" s="200">
        <v>63</v>
      </c>
      <c r="BJ25" s="207">
        <v>62.6</v>
      </c>
      <c r="BK25" s="676"/>
      <c r="BL25" s="200"/>
      <c r="BM25" s="199"/>
      <c r="BN25" s="200"/>
      <c r="BO25" s="207"/>
      <c r="BP25" s="664"/>
      <c r="BQ25" s="662"/>
      <c r="BR25" s="199"/>
      <c r="BS25" s="200"/>
      <c r="BT25" s="200"/>
      <c r="BU25" s="206"/>
      <c r="BV25" s="809">
        <v>58</v>
      </c>
      <c r="BW25" s="200">
        <v>71</v>
      </c>
      <c r="BX25" s="199">
        <f t="shared" si="0"/>
        <v>60</v>
      </c>
      <c r="BY25" s="200">
        <v>61.596000000000004</v>
      </c>
      <c r="BZ25" s="208">
        <v>64.430000000000007</v>
      </c>
    </row>
    <row r="26" spans="1:78">
      <c r="A26" s="197">
        <v>23</v>
      </c>
      <c r="B26" s="844" t="s">
        <v>44</v>
      </c>
      <c r="C26" s="752">
        <v>74</v>
      </c>
      <c r="D26" s="646">
        <v>77</v>
      </c>
      <c r="E26" s="201">
        <v>80</v>
      </c>
      <c r="F26" s="201">
        <v>78.849999999999994</v>
      </c>
      <c r="G26" s="688">
        <v>81.02</v>
      </c>
      <c r="H26" s="748">
        <v>4.3</v>
      </c>
      <c r="I26" s="236">
        <v>4.9000000000000004</v>
      </c>
      <c r="J26" s="236">
        <v>4.83</v>
      </c>
      <c r="K26" s="235">
        <v>5</v>
      </c>
      <c r="L26" s="369">
        <v>4.8</v>
      </c>
      <c r="M26" s="748">
        <v>67</v>
      </c>
      <c r="N26" s="236">
        <v>60</v>
      </c>
      <c r="O26" s="201">
        <v>66</v>
      </c>
      <c r="P26" s="200">
        <v>67.760000000000005</v>
      </c>
      <c r="Q26" s="206">
        <v>63.68</v>
      </c>
      <c r="R26" s="755">
        <v>55</v>
      </c>
      <c r="S26" s="645">
        <v>53</v>
      </c>
      <c r="T26" s="645">
        <v>73</v>
      </c>
      <c r="U26" s="209">
        <v>65.81</v>
      </c>
      <c r="V26" s="360">
        <v>66.599999999999994</v>
      </c>
      <c r="W26" s="757">
        <v>52</v>
      </c>
      <c r="X26" s="229">
        <v>61</v>
      </c>
      <c r="Y26" s="229">
        <v>63</v>
      </c>
      <c r="Z26" s="200">
        <v>56.5</v>
      </c>
      <c r="AA26" s="206">
        <v>62.4</v>
      </c>
      <c r="AB26" s="757">
        <v>75</v>
      </c>
      <c r="AC26" s="229">
        <v>67</v>
      </c>
      <c r="AD26" s="229">
        <v>79</v>
      </c>
      <c r="AE26" s="200">
        <v>80</v>
      </c>
      <c r="AF26" s="207">
        <v>70</v>
      </c>
      <c r="AG26" s="815">
        <v>65</v>
      </c>
      <c r="AH26" s="816">
        <v>55</v>
      </c>
      <c r="AI26" s="229">
        <v>67</v>
      </c>
      <c r="AJ26" s="200">
        <v>68.5</v>
      </c>
      <c r="AK26" s="206">
        <v>50.33</v>
      </c>
      <c r="AL26" s="815">
        <v>95</v>
      </c>
      <c r="AM26" s="229">
        <v>80</v>
      </c>
      <c r="AN26" s="229">
        <v>64</v>
      </c>
      <c r="AO26" s="200">
        <v>49.5</v>
      </c>
      <c r="AP26" s="207">
        <v>51.33</v>
      </c>
      <c r="AQ26" s="757">
        <v>100</v>
      </c>
      <c r="AR26" s="229">
        <v>61</v>
      </c>
      <c r="AS26" s="229">
        <v>74</v>
      </c>
      <c r="AT26" s="200">
        <v>49.5</v>
      </c>
      <c r="AU26" s="206">
        <v>50</v>
      </c>
      <c r="AV26" s="757">
        <v>63</v>
      </c>
      <c r="AW26" s="229">
        <v>46</v>
      </c>
      <c r="AX26" s="229">
        <v>62</v>
      </c>
      <c r="AY26" s="200">
        <v>62.66</v>
      </c>
      <c r="AZ26" s="207">
        <v>46</v>
      </c>
      <c r="BA26" s="757"/>
      <c r="BB26" s="229"/>
      <c r="BC26" s="229">
        <v>68</v>
      </c>
      <c r="BD26" s="200"/>
      <c r="BE26" s="206"/>
      <c r="BF26" s="757">
        <v>71</v>
      </c>
      <c r="BG26" s="229">
        <v>62</v>
      </c>
      <c r="BH26" s="229">
        <v>72</v>
      </c>
      <c r="BI26" s="200"/>
      <c r="BJ26" s="207">
        <v>59.8</v>
      </c>
      <c r="BK26" s="678"/>
      <c r="BL26" s="200"/>
      <c r="BM26" s="201"/>
      <c r="BN26" s="200"/>
      <c r="BO26" s="207"/>
      <c r="BP26" s="664"/>
      <c r="BQ26" s="662"/>
      <c r="BR26" s="201"/>
      <c r="BS26" s="200"/>
      <c r="BT26" s="200"/>
      <c r="BU26" s="206"/>
      <c r="BV26" s="843">
        <v>71.7</v>
      </c>
      <c r="BW26" s="200">
        <v>62.2</v>
      </c>
      <c r="BX26" s="199">
        <f t="shared" si="0"/>
        <v>69.818181818181813</v>
      </c>
      <c r="BY26" s="200">
        <v>63.919000000000004</v>
      </c>
      <c r="BZ26" s="208">
        <v>60.11</v>
      </c>
    </row>
    <row r="27" spans="1:78">
      <c r="A27" s="197">
        <v>24</v>
      </c>
      <c r="B27" s="14" t="s">
        <v>45</v>
      </c>
      <c r="C27" s="751">
        <v>70</v>
      </c>
      <c r="D27" s="235">
        <v>78</v>
      </c>
      <c r="E27" s="199">
        <v>73</v>
      </c>
      <c r="F27" s="199">
        <v>73.540000000000006</v>
      </c>
      <c r="G27" s="687">
        <v>81.7</v>
      </c>
      <c r="H27" s="748">
        <v>4.7</v>
      </c>
      <c r="I27" s="236">
        <v>4.4000000000000004</v>
      </c>
      <c r="J27" s="236">
        <v>4.5</v>
      </c>
      <c r="K27" s="235">
        <v>4.5999999999999996</v>
      </c>
      <c r="L27" s="369">
        <v>4.5</v>
      </c>
      <c r="M27" s="748">
        <v>69</v>
      </c>
      <c r="N27" s="236">
        <v>75</v>
      </c>
      <c r="O27" s="199">
        <v>61</v>
      </c>
      <c r="P27" s="200">
        <v>46</v>
      </c>
      <c r="Q27" s="206">
        <v>58.75</v>
      </c>
      <c r="R27" s="755">
        <v>61</v>
      </c>
      <c r="S27" s="645">
        <v>49</v>
      </c>
      <c r="T27" s="645">
        <v>63</v>
      </c>
      <c r="U27" s="209">
        <v>63.33</v>
      </c>
      <c r="V27" s="360">
        <v>61.66</v>
      </c>
      <c r="W27" s="757">
        <v>70</v>
      </c>
      <c r="X27" s="229">
        <v>52</v>
      </c>
      <c r="Y27" s="229">
        <v>56</v>
      </c>
      <c r="Z27" s="200">
        <v>54</v>
      </c>
      <c r="AA27" s="206">
        <v>68</v>
      </c>
      <c r="AB27" s="757">
        <v>35</v>
      </c>
      <c r="AC27" s="229">
        <v>62</v>
      </c>
      <c r="AD27" s="229">
        <v>61</v>
      </c>
      <c r="AE27" s="200"/>
      <c r="AF27" s="207">
        <v>80</v>
      </c>
      <c r="AG27" s="757">
        <v>64</v>
      </c>
      <c r="AH27" s="229">
        <v>76</v>
      </c>
      <c r="AI27" s="229">
        <v>76</v>
      </c>
      <c r="AJ27" s="200">
        <v>33</v>
      </c>
      <c r="AK27" s="206">
        <v>46.33</v>
      </c>
      <c r="AL27" s="757">
        <v>68</v>
      </c>
      <c r="AM27" s="229">
        <v>84</v>
      </c>
      <c r="AN27" s="229"/>
      <c r="AO27" s="200">
        <v>30</v>
      </c>
      <c r="AP27" s="207">
        <v>63.5</v>
      </c>
      <c r="AQ27" s="757">
        <v>70</v>
      </c>
      <c r="AR27" s="229">
        <v>77</v>
      </c>
      <c r="AS27" s="229">
        <v>38</v>
      </c>
      <c r="AT27" s="200">
        <v>49.5</v>
      </c>
      <c r="AU27" s="206">
        <v>64.33</v>
      </c>
      <c r="AV27" s="757">
        <v>79</v>
      </c>
      <c r="AW27" s="229">
        <v>64</v>
      </c>
      <c r="AX27" s="229">
        <v>48</v>
      </c>
      <c r="AY27" s="200"/>
      <c r="AZ27" s="207">
        <v>77</v>
      </c>
      <c r="BA27" s="757"/>
      <c r="BB27" s="229">
        <v>60</v>
      </c>
      <c r="BC27" s="229"/>
      <c r="BD27" s="200"/>
      <c r="BE27" s="206"/>
      <c r="BF27" s="757"/>
      <c r="BG27" s="229">
        <v>59</v>
      </c>
      <c r="BH27" s="229">
        <v>44</v>
      </c>
      <c r="BI27" s="200">
        <v>90</v>
      </c>
      <c r="BJ27" s="207"/>
      <c r="BK27" s="676"/>
      <c r="BL27" s="200"/>
      <c r="BM27" s="199"/>
      <c r="BN27" s="200"/>
      <c r="BO27" s="207"/>
      <c r="BP27" s="664"/>
      <c r="BQ27" s="662"/>
      <c r="BR27" s="199"/>
      <c r="BS27" s="200"/>
      <c r="BT27" s="200"/>
      <c r="BU27" s="206"/>
      <c r="BV27" s="803">
        <v>65.111111111111114</v>
      </c>
      <c r="BW27" s="200">
        <v>66.909090909090907</v>
      </c>
      <c r="BX27" s="199">
        <f t="shared" si="0"/>
        <v>57.777777777777779</v>
      </c>
      <c r="BY27" s="200">
        <v>56.24111111111111</v>
      </c>
      <c r="BZ27" s="208">
        <v>66.8</v>
      </c>
    </row>
    <row r="28" spans="1:78">
      <c r="A28" s="197">
        <v>25</v>
      </c>
      <c r="B28" s="14" t="s">
        <v>46</v>
      </c>
      <c r="C28" s="751">
        <v>70</v>
      </c>
      <c r="D28" s="235">
        <v>72</v>
      </c>
      <c r="E28" s="199">
        <v>69</v>
      </c>
      <c r="F28" s="199">
        <v>65.36</v>
      </c>
      <c r="G28" s="687">
        <v>74.33</v>
      </c>
      <c r="H28" s="748">
        <v>4.7</v>
      </c>
      <c r="I28" s="236">
        <v>4.4000000000000004</v>
      </c>
      <c r="J28" s="236"/>
      <c r="K28" s="235">
        <v>4.7</v>
      </c>
      <c r="L28" s="369">
        <v>4.7</v>
      </c>
      <c r="M28" s="748">
        <v>75</v>
      </c>
      <c r="N28" s="236">
        <v>61</v>
      </c>
      <c r="O28" s="199">
        <v>68</v>
      </c>
      <c r="P28" s="200">
        <v>64.5</v>
      </c>
      <c r="Q28" s="206">
        <v>65.400000000000006</v>
      </c>
      <c r="R28" s="748">
        <v>63</v>
      </c>
      <c r="S28" s="236">
        <v>64</v>
      </c>
      <c r="T28" s="236">
        <v>76</v>
      </c>
      <c r="U28" s="200">
        <v>56.28</v>
      </c>
      <c r="V28" s="207">
        <v>70.75</v>
      </c>
      <c r="W28" s="757"/>
      <c r="X28" s="229">
        <v>68</v>
      </c>
      <c r="Y28" s="229"/>
      <c r="Z28" s="200"/>
      <c r="AA28" s="206">
        <v>75</v>
      </c>
      <c r="AB28" s="757"/>
      <c r="AC28" s="229"/>
      <c r="AD28" s="229"/>
      <c r="AE28" s="200"/>
      <c r="AF28" s="207">
        <v>51</v>
      </c>
      <c r="AG28" s="757">
        <v>65</v>
      </c>
      <c r="AH28" s="229">
        <v>65</v>
      </c>
      <c r="AI28" s="229"/>
      <c r="AJ28" s="200">
        <v>38.5</v>
      </c>
      <c r="AK28" s="206">
        <v>51.5</v>
      </c>
      <c r="AL28" s="757">
        <v>65</v>
      </c>
      <c r="AM28" s="229">
        <v>55</v>
      </c>
      <c r="AN28" s="229">
        <v>82</v>
      </c>
      <c r="AO28" s="200">
        <v>50</v>
      </c>
      <c r="AP28" s="207">
        <v>52.8</v>
      </c>
      <c r="AQ28" s="757">
        <v>70</v>
      </c>
      <c r="AR28" s="229">
        <v>55</v>
      </c>
      <c r="AS28" s="229">
        <v>71</v>
      </c>
      <c r="AT28" s="200">
        <v>66</v>
      </c>
      <c r="AU28" s="206">
        <v>64</v>
      </c>
      <c r="AV28" s="757"/>
      <c r="AW28" s="229">
        <v>27</v>
      </c>
      <c r="AX28" s="229"/>
      <c r="AY28" s="200"/>
      <c r="AZ28" s="207"/>
      <c r="BA28" s="757">
        <v>81</v>
      </c>
      <c r="BB28" s="229"/>
      <c r="BC28" s="229"/>
      <c r="BD28" s="200"/>
      <c r="BE28" s="206">
        <v>67</v>
      </c>
      <c r="BF28" s="757"/>
      <c r="BG28" s="229">
        <v>65</v>
      </c>
      <c r="BH28" s="229"/>
      <c r="BI28" s="200"/>
      <c r="BJ28" s="207">
        <v>54</v>
      </c>
      <c r="BK28" s="676"/>
      <c r="BL28" s="200"/>
      <c r="BM28" s="199"/>
      <c r="BN28" s="200"/>
      <c r="BO28" s="207"/>
      <c r="BP28" s="664"/>
      <c r="BQ28" s="662"/>
      <c r="BR28" s="199"/>
      <c r="BS28" s="200"/>
      <c r="BT28" s="200"/>
      <c r="BU28" s="206"/>
      <c r="BV28" s="803">
        <v>69.857142857142861</v>
      </c>
      <c r="BW28" s="200">
        <v>59.111111111111114</v>
      </c>
      <c r="BX28" s="199">
        <f t="shared" si="0"/>
        <v>73.2</v>
      </c>
      <c r="BY28" s="200">
        <v>57.601428571428571</v>
      </c>
      <c r="BZ28" s="208">
        <v>62.57</v>
      </c>
    </row>
    <row r="29" spans="1:78">
      <c r="A29" s="197">
        <v>26</v>
      </c>
      <c r="B29" s="844" t="s">
        <v>47</v>
      </c>
      <c r="C29" s="812">
        <v>76</v>
      </c>
      <c r="D29" s="235">
        <v>73</v>
      </c>
      <c r="E29" s="199">
        <v>70</v>
      </c>
      <c r="F29" s="199">
        <v>76.94</v>
      </c>
      <c r="G29" s="687">
        <v>75.069999999999993</v>
      </c>
      <c r="H29" s="748">
        <v>4</v>
      </c>
      <c r="I29" s="236">
        <v>4.5</v>
      </c>
      <c r="J29" s="236">
        <v>4.17</v>
      </c>
      <c r="K29" s="236">
        <v>5</v>
      </c>
      <c r="L29" s="369">
        <v>4.8</v>
      </c>
      <c r="M29" s="748">
        <v>70</v>
      </c>
      <c r="N29" s="236">
        <v>59</v>
      </c>
      <c r="O29" s="199">
        <v>56</v>
      </c>
      <c r="P29" s="200">
        <v>62.7</v>
      </c>
      <c r="Q29" s="206">
        <v>60.57</v>
      </c>
      <c r="R29" s="748">
        <v>70</v>
      </c>
      <c r="S29" s="236">
        <v>66</v>
      </c>
      <c r="T29" s="236">
        <v>67</v>
      </c>
      <c r="U29" s="200">
        <v>70.83</v>
      </c>
      <c r="V29" s="207">
        <v>57.85</v>
      </c>
      <c r="W29" s="840">
        <v>93</v>
      </c>
      <c r="X29" s="229">
        <v>58</v>
      </c>
      <c r="Y29" s="229">
        <v>49</v>
      </c>
      <c r="Z29" s="200">
        <v>92</v>
      </c>
      <c r="AA29" s="206">
        <v>68</v>
      </c>
      <c r="AB29" s="757">
        <v>55</v>
      </c>
      <c r="AC29" s="229">
        <v>49</v>
      </c>
      <c r="AD29" s="229">
        <v>51</v>
      </c>
      <c r="AE29" s="200">
        <v>66</v>
      </c>
      <c r="AF29" s="207">
        <v>83.5</v>
      </c>
      <c r="AG29" s="815">
        <v>70</v>
      </c>
      <c r="AH29" s="816">
        <v>61</v>
      </c>
      <c r="AI29" s="229">
        <v>52</v>
      </c>
      <c r="AJ29" s="200">
        <v>52</v>
      </c>
      <c r="AK29" s="206">
        <v>67</v>
      </c>
      <c r="AL29" s="757"/>
      <c r="AM29" s="229">
        <v>74</v>
      </c>
      <c r="AN29" s="229">
        <v>99</v>
      </c>
      <c r="AO29" s="200">
        <v>73.75</v>
      </c>
      <c r="AP29" s="207">
        <v>49.5</v>
      </c>
      <c r="AQ29" s="757"/>
      <c r="AR29" s="229">
        <v>72</v>
      </c>
      <c r="AS29" s="229">
        <v>32</v>
      </c>
      <c r="AT29" s="200">
        <v>58.14</v>
      </c>
      <c r="AU29" s="206">
        <v>53.5</v>
      </c>
      <c r="AV29" s="757">
        <v>64</v>
      </c>
      <c r="AW29" s="229">
        <v>70</v>
      </c>
      <c r="AX29" s="229">
        <v>56</v>
      </c>
      <c r="AY29" s="200"/>
      <c r="AZ29" s="207"/>
      <c r="BA29" s="757"/>
      <c r="BB29" s="229"/>
      <c r="BC29" s="229"/>
      <c r="BD29" s="200"/>
      <c r="BE29" s="206"/>
      <c r="BF29" s="757">
        <v>75</v>
      </c>
      <c r="BG29" s="229">
        <v>85</v>
      </c>
      <c r="BH29" s="229">
        <v>87</v>
      </c>
      <c r="BI29" s="200">
        <v>63</v>
      </c>
      <c r="BJ29" s="207"/>
      <c r="BK29" s="676"/>
      <c r="BL29" s="200"/>
      <c r="BM29" s="199"/>
      <c r="BN29" s="200"/>
      <c r="BO29" s="207"/>
      <c r="BP29" s="664"/>
      <c r="BQ29" s="662"/>
      <c r="BR29" s="199"/>
      <c r="BS29" s="200"/>
      <c r="BT29" s="200"/>
      <c r="BU29" s="206"/>
      <c r="BV29" s="843">
        <v>71.625</v>
      </c>
      <c r="BW29" s="200">
        <v>66.7</v>
      </c>
      <c r="BX29" s="199">
        <f t="shared" si="0"/>
        <v>61.9</v>
      </c>
      <c r="BY29" s="200">
        <v>67.972999999999985</v>
      </c>
      <c r="BZ29" s="208">
        <v>64.37</v>
      </c>
    </row>
    <row r="30" spans="1:78">
      <c r="A30" s="197">
        <v>27</v>
      </c>
      <c r="B30" s="14" t="s">
        <v>48</v>
      </c>
      <c r="C30" s="751">
        <v>66</v>
      </c>
      <c r="D30" s="235">
        <v>67</v>
      </c>
      <c r="E30" s="199">
        <v>71</v>
      </c>
      <c r="F30" s="199">
        <v>73</v>
      </c>
      <c r="G30" s="687">
        <v>76.56</v>
      </c>
      <c r="H30" s="748">
        <v>4</v>
      </c>
      <c r="I30" s="236">
        <v>4.0999999999999996</v>
      </c>
      <c r="J30" s="236">
        <v>4.46</v>
      </c>
      <c r="K30" s="235">
        <v>4.7</v>
      </c>
      <c r="L30" s="369">
        <v>4.3</v>
      </c>
      <c r="M30" s="748">
        <v>75</v>
      </c>
      <c r="N30" s="236">
        <v>54</v>
      </c>
      <c r="O30" s="199">
        <v>57</v>
      </c>
      <c r="P30" s="200">
        <v>63.42</v>
      </c>
      <c r="Q30" s="206">
        <v>63.86</v>
      </c>
      <c r="R30" s="838">
        <v>45</v>
      </c>
      <c r="S30" s="236">
        <v>54</v>
      </c>
      <c r="T30" s="236">
        <v>64</v>
      </c>
      <c r="U30" s="200">
        <v>56.71</v>
      </c>
      <c r="V30" s="207">
        <v>58.73</v>
      </c>
      <c r="W30" s="818">
        <v>44</v>
      </c>
      <c r="X30" s="229">
        <v>47</v>
      </c>
      <c r="Y30" s="229">
        <v>62</v>
      </c>
      <c r="Z30" s="200">
        <v>92</v>
      </c>
      <c r="AA30" s="206">
        <v>57.8</v>
      </c>
      <c r="AB30" s="757">
        <v>57</v>
      </c>
      <c r="AC30" s="229">
        <v>32</v>
      </c>
      <c r="AD30" s="229"/>
      <c r="AE30" s="200"/>
      <c r="AF30" s="207"/>
      <c r="AG30" s="815">
        <v>68</v>
      </c>
      <c r="AH30" s="816">
        <v>47</v>
      </c>
      <c r="AI30" s="229">
        <v>47</v>
      </c>
      <c r="AJ30" s="200">
        <v>43.5</v>
      </c>
      <c r="AK30" s="206">
        <v>50.83</v>
      </c>
      <c r="AL30" s="757">
        <v>67</v>
      </c>
      <c r="AM30" s="229">
        <v>49</v>
      </c>
      <c r="AN30" s="229">
        <v>64</v>
      </c>
      <c r="AO30" s="200"/>
      <c r="AP30" s="207">
        <v>53</v>
      </c>
      <c r="AQ30" s="757">
        <v>56</v>
      </c>
      <c r="AR30" s="229">
        <v>50</v>
      </c>
      <c r="AS30" s="229">
        <v>54</v>
      </c>
      <c r="AT30" s="200">
        <v>60</v>
      </c>
      <c r="AU30" s="206">
        <v>61.25</v>
      </c>
      <c r="AV30" s="757">
        <v>83</v>
      </c>
      <c r="AW30" s="229"/>
      <c r="AX30" s="229"/>
      <c r="AY30" s="200"/>
      <c r="AZ30" s="207"/>
      <c r="BA30" s="757">
        <v>81</v>
      </c>
      <c r="BB30" s="229">
        <v>57</v>
      </c>
      <c r="BC30" s="229">
        <v>61</v>
      </c>
      <c r="BD30" s="200"/>
      <c r="BE30" s="206"/>
      <c r="BF30" s="818">
        <v>29</v>
      </c>
      <c r="BG30" s="229">
        <v>70</v>
      </c>
      <c r="BH30" s="229">
        <v>70</v>
      </c>
      <c r="BI30" s="200"/>
      <c r="BJ30" s="207">
        <v>23</v>
      </c>
      <c r="BK30" s="676"/>
      <c r="BL30" s="200"/>
      <c r="BM30" s="199"/>
      <c r="BN30" s="200"/>
      <c r="BO30" s="207"/>
      <c r="BP30" s="664"/>
      <c r="BQ30" s="662"/>
      <c r="BR30" s="199"/>
      <c r="BS30" s="200"/>
      <c r="BT30" s="200"/>
      <c r="BU30" s="206"/>
      <c r="BV30" s="803">
        <v>61</v>
      </c>
      <c r="BW30" s="200">
        <v>52.7</v>
      </c>
      <c r="BX30" s="199">
        <f t="shared" si="0"/>
        <v>61.111111111111114</v>
      </c>
      <c r="BY30" s="200">
        <v>62.40625</v>
      </c>
      <c r="BZ30" s="208">
        <v>55.62</v>
      </c>
    </row>
    <row r="31" spans="1:78">
      <c r="A31" s="197">
        <v>28</v>
      </c>
      <c r="B31" s="844" t="s">
        <v>49</v>
      </c>
      <c r="C31" s="751">
        <v>71</v>
      </c>
      <c r="D31" s="235">
        <v>73</v>
      </c>
      <c r="E31" s="199">
        <v>69</v>
      </c>
      <c r="F31" s="199">
        <v>79.45</v>
      </c>
      <c r="G31" s="687">
        <v>60.75</v>
      </c>
      <c r="H31" s="748">
        <v>4.2</v>
      </c>
      <c r="I31" s="236">
        <v>4.4000000000000004</v>
      </c>
      <c r="J31" s="236">
        <v>4.67</v>
      </c>
      <c r="K31" s="235">
        <v>4</v>
      </c>
      <c r="L31" s="369">
        <v>4.7</v>
      </c>
      <c r="M31" s="748">
        <v>71</v>
      </c>
      <c r="N31" s="236">
        <v>58</v>
      </c>
      <c r="O31" s="199">
        <v>64</v>
      </c>
      <c r="P31" s="200">
        <v>67.28</v>
      </c>
      <c r="Q31" s="206">
        <v>49</v>
      </c>
      <c r="R31" s="748">
        <v>68</v>
      </c>
      <c r="S31" s="236">
        <v>68</v>
      </c>
      <c r="T31" s="236">
        <v>59</v>
      </c>
      <c r="U31" s="200">
        <v>64.33</v>
      </c>
      <c r="V31" s="207">
        <v>34.1</v>
      </c>
      <c r="W31" s="757">
        <v>74</v>
      </c>
      <c r="X31" s="229">
        <v>82</v>
      </c>
      <c r="Y31" s="229">
        <v>52</v>
      </c>
      <c r="Z31" s="200">
        <v>64</v>
      </c>
      <c r="AA31" s="206">
        <v>27.87</v>
      </c>
      <c r="AB31" s="757"/>
      <c r="AC31" s="229">
        <v>52</v>
      </c>
      <c r="AD31" s="229"/>
      <c r="AE31" s="200">
        <v>84</v>
      </c>
      <c r="AF31" s="207"/>
      <c r="AG31" s="757"/>
      <c r="AH31" s="229"/>
      <c r="AI31" s="229"/>
      <c r="AJ31" s="200">
        <v>55</v>
      </c>
      <c r="AK31" s="206">
        <v>71</v>
      </c>
      <c r="AL31" s="815">
        <v>86</v>
      </c>
      <c r="AM31" s="229">
        <v>79</v>
      </c>
      <c r="AN31" s="229"/>
      <c r="AO31" s="200">
        <v>15</v>
      </c>
      <c r="AP31" s="207"/>
      <c r="AQ31" s="757">
        <v>78</v>
      </c>
      <c r="AR31" s="229">
        <v>52</v>
      </c>
      <c r="AS31" s="229">
        <v>52</v>
      </c>
      <c r="AT31" s="200">
        <v>46</v>
      </c>
      <c r="AU31" s="206"/>
      <c r="AV31" s="757">
        <v>51</v>
      </c>
      <c r="AW31" s="229"/>
      <c r="AX31" s="229">
        <v>63</v>
      </c>
      <c r="AY31" s="200">
        <v>80</v>
      </c>
      <c r="AZ31" s="207"/>
      <c r="BA31" s="757"/>
      <c r="BB31" s="229"/>
      <c r="BC31" s="229"/>
      <c r="BD31" s="200"/>
      <c r="BE31" s="206"/>
      <c r="BF31" s="842">
        <v>92</v>
      </c>
      <c r="BG31" s="229"/>
      <c r="BH31" s="229"/>
      <c r="BI31" s="200">
        <v>91</v>
      </c>
      <c r="BJ31" s="207"/>
      <c r="BK31" s="676"/>
      <c r="BL31" s="200"/>
      <c r="BM31" s="199"/>
      <c r="BN31" s="200"/>
      <c r="BO31" s="207"/>
      <c r="BP31" s="664"/>
      <c r="BQ31" s="662"/>
      <c r="BR31" s="199"/>
      <c r="BS31" s="200"/>
      <c r="BT31" s="200"/>
      <c r="BU31" s="206"/>
      <c r="BV31" s="843">
        <v>73.875</v>
      </c>
      <c r="BW31" s="200">
        <v>66.285714285714292</v>
      </c>
      <c r="BX31" s="199">
        <f t="shared" si="0"/>
        <v>59.833333333333336</v>
      </c>
      <c r="BY31" s="200">
        <v>63.145454545454534</v>
      </c>
      <c r="BZ31" s="208">
        <v>48.54</v>
      </c>
    </row>
    <row r="32" spans="1:78">
      <c r="A32" s="197">
        <v>29</v>
      </c>
      <c r="B32" s="14" t="s">
        <v>50</v>
      </c>
      <c r="C32" s="751">
        <v>68</v>
      </c>
      <c r="D32" s="3"/>
      <c r="E32" s="199">
        <v>72</v>
      </c>
      <c r="F32" s="199">
        <v>80.64</v>
      </c>
      <c r="G32" s="687">
        <v>69.25</v>
      </c>
      <c r="H32" s="748">
        <v>4</v>
      </c>
      <c r="I32" s="199"/>
      <c r="J32" s="236">
        <v>4.55</v>
      </c>
      <c r="K32" s="235">
        <v>4.8</v>
      </c>
      <c r="L32" s="369">
        <v>4.8</v>
      </c>
      <c r="M32" s="748">
        <v>77</v>
      </c>
      <c r="N32" s="199"/>
      <c r="O32" s="199">
        <v>61</v>
      </c>
      <c r="P32" s="200">
        <v>66</v>
      </c>
      <c r="Q32" s="206">
        <v>63.62</v>
      </c>
      <c r="R32" s="748">
        <v>61</v>
      </c>
      <c r="S32" s="236"/>
      <c r="T32" s="236">
        <v>60</v>
      </c>
      <c r="U32" s="200">
        <v>60.9</v>
      </c>
      <c r="V32" s="207">
        <v>57.08</v>
      </c>
      <c r="W32" s="818">
        <v>48</v>
      </c>
      <c r="X32" s="229"/>
      <c r="Y32" s="229">
        <v>53</v>
      </c>
      <c r="Z32" s="200">
        <v>48.5</v>
      </c>
      <c r="AA32" s="206">
        <v>50.85</v>
      </c>
      <c r="AB32" s="757">
        <v>61</v>
      </c>
      <c r="AC32" s="229"/>
      <c r="AD32" s="229">
        <v>60</v>
      </c>
      <c r="AE32" s="200">
        <v>80</v>
      </c>
      <c r="AF32" s="207">
        <v>63.55</v>
      </c>
      <c r="AG32" s="821">
        <v>96</v>
      </c>
      <c r="AH32" s="229"/>
      <c r="AI32" s="229">
        <v>46</v>
      </c>
      <c r="AJ32" s="200">
        <v>56</v>
      </c>
      <c r="AK32" s="206">
        <v>56.5</v>
      </c>
      <c r="AL32" s="818">
        <v>33</v>
      </c>
      <c r="AM32" s="229"/>
      <c r="AN32" s="229">
        <v>51</v>
      </c>
      <c r="AO32" s="200">
        <v>52</v>
      </c>
      <c r="AP32" s="207">
        <v>39</v>
      </c>
      <c r="AQ32" s="757">
        <v>43</v>
      </c>
      <c r="AR32" s="229"/>
      <c r="AS32" s="229">
        <v>47</v>
      </c>
      <c r="AT32" s="200">
        <v>55</v>
      </c>
      <c r="AU32" s="206">
        <v>50.85</v>
      </c>
      <c r="AV32" s="757">
        <v>70</v>
      </c>
      <c r="AW32" s="229"/>
      <c r="AX32" s="229"/>
      <c r="AY32" s="200">
        <v>75</v>
      </c>
      <c r="AZ32" s="207">
        <v>44</v>
      </c>
      <c r="BA32" s="757"/>
      <c r="BB32" s="229"/>
      <c r="BC32" s="229"/>
      <c r="BD32" s="200"/>
      <c r="BE32" s="206"/>
      <c r="BF32" s="757"/>
      <c r="BG32" s="229"/>
      <c r="BH32" s="229">
        <v>73</v>
      </c>
      <c r="BI32" s="200">
        <v>90</v>
      </c>
      <c r="BJ32" s="207">
        <v>45</v>
      </c>
      <c r="BK32" s="676"/>
      <c r="BL32" s="200"/>
      <c r="BM32" s="199"/>
      <c r="BN32" s="200"/>
      <c r="BO32" s="207"/>
      <c r="BP32" s="664"/>
      <c r="BQ32" s="662"/>
      <c r="BR32" s="199"/>
      <c r="BS32" s="200"/>
      <c r="BT32" s="200"/>
      <c r="BU32" s="206"/>
      <c r="BV32" s="803">
        <v>61.888888888888886</v>
      </c>
      <c r="BW32" s="200"/>
      <c r="BX32" s="199">
        <f t="shared" si="0"/>
        <v>58.111111111111114</v>
      </c>
      <c r="BY32" s="200">
        <v>65.273636363636356</v>
      </c>
      <c r="BZ32" s="208">
        <v>53.97</v>
      </c>
    </row>
    <row r="33" spans="1:78">
      <c r="A33" s="197">
        <v>30</v>
      </c>
      <c r="B33" s="14" t="s">
        <v>51</v>
      </c>
      <c r="C33" s="751">
        <v>62</v>
      </c>
      <c r="D33" s="235">
        <v>68</v>
      </c>
      <c r="E33" s="199">
        <v>73</v>
      </c>
      <c r="F33" s="199">
        <v>67</v>
      </c>
      <c r="G33" s="687">
        <v>68.760000000000005</v>
      </c>
      <c r="H33" s="748">
        <v>4.3</v>
      </c>
      <c r="I33" s="236">
        <v>4.4000000000000004</v>
      </c>
      <c r="J33" s="236">
        <v>4.17</v>
      </c>
      <c r="K33" s="235">
        <v>3.9</v>
      </c>
      <c r="L33" s="369">
        <v>4.5999999999999996</v>
      </c>
      <c r="M33" s="748">
        <v>65</v>
      </c>
      <c r="N33" s="236">
        <v>64</v>
      </c>
      <c r="O33" s="199">
        <v>55</v>
      </c>
      <c r="P33" s="200">
        <v>53.75</v>
      </c>
      <c r="Q33" s="206">
        <v>51.71</v>
      </c>
      <c r="R33" s="748">
        <v>51</v>
      </c>
      <c r="S33" s="236">
        <v>66</v>
      </c>
      <c r="T33" s="236">
        <v>70</v>
      </c>
      <c r="U33" s="200">
        <v>54.44</v>
      </c>
      <c r="V33" s="207">
        <v>52.37</v>
      </c>
      <c r="W33" s="757">
        <v>64</v>
      </c>
      <c r="X33" s="229">
        <v>67</v>
      </c>
      <c r="Y33" s="229">
        <v>67</v>
      </c>
      <c r="Z33" s="200">
        <v>51.14</v>
      </c>
      <c r="AA33" s="206">
        <v>54</v>
      </c>
      <c r="AB33" s="757">
        <v>50</v>
      </c>
      <c r="AC33" s="229"/>
      <c r="AD33" s="229">
        <v>91</v>
      </c>
      <c r="AE33" s="200">
        <v>59</v>
      </c>
      <c r="AF33" s="207"/>
      <c r="AG33" s="815">
        <v>79</v>
      </c>
      <c r="AH33" s="816">
        <v>59</v>
      </c>
      <c r="AI33" s="229">
        <v>43</v>
      </c>
      <c r="AJ33" s="200">
        <v>54.5</v>
      </c>
      <c r="AK33" s="206">
        <v>55</v>
      </c>
      <c r="AL33" s="757"/>
      <c r="AM33" s="229">
        <v>61</v>
      </c>
      <c r="AN33" s="229"/>
      <c r="AO33" s="200">
        <v>48</v>
      </c>
      <c r="AP33" s="207">
        <v>51.66</v>
      </c>
      <c r="AQ33" s="757"/>
      <c r="AR33" s="229">
        <v>55</v>
      </c>
      <c r="AS33" s="229">
        <v>32</v>
      </c>
      <c r="AT33" s="200">
        <v>53</v>
      </c>
      <c r="AU33" s="206">
        <v>54</v>
      </c>
      <c r="AV33" s="757">
        <v>48</v>
      </c>
      <c r="AW33" s="229"/>
      <c r="AX33" s="229"/>
      <c r="AY33" s="200"/>
      <c r="AZ33" s="207"/>
      <c r="BA33" s="757"/>
      <c r="BB33" s="229"/>
      <c r="BC33" s="229"/>
      <c r="BD33" s="200"/>
      <c r="BE33" s="206"/>
      <c r="BF33" s="757"/>
      <c r="BG33" s="229">
        <v>43</v>
      </c>
      <c r="BH33" s="229">
        <v>72</v>
      </c>
      <c r="BI33" s="200"/>
      <c r="BJ33" s="207">
        <v>76</v>
      </c>
      <c r="BK33" s="676"/>
      <c r="BL33" s="200"/>
      <c r="BM33" s="199"/>
      <c r="BN33" s="200"/>
      <c r="BO33" s="207"/>
      <c r="BP33" s="664"/>
      <c r="BQ33" s="662"/>
      <c r="BR33" s="199"/>
      <c r="BS33" s="200"/>
      <c r="BT33" s="200"/>
      <c r="BU33" s="206"/>
      <c r="BV33" s="803">
        <v>59.857142857142854</v>
      </c>
      <c r="BW33" s="200">
        <v>60.375</v>
      </c>
      <c r="BX33" s="199">
        <f t="shared" si="0"/>
        <v>62.875</v>
      </c>
      <c r="BY33" s="200">
        <v>55.424444444444447</v>
      </c>
      <c r="BZ33" s="208">
        <v>57.93</v>
      </c>
    </row>
    <row r="34" spans="1:78">
      <c r="A34" s="197">
        <v>31</v>
      </c>
      <c r="B34" s="16" t="s">
        <v>52</v>
      </c>
      <c r="C34" s="812">
        <v>72</v>
      </c>
      <c r="D34" s="236">
        <v>67</v>
      </c>
      <c r="E34" s="200">
        <v>69</v>
      </c>
      <c r="F34" s="200">
        <v>71.47</v>
      </c>
      <c r="G34" s="206">
        <v>75.73</v>
      </c>
      <c r="H34" s="748">
        <v>4.2</v>
      </c>
      <c r="I34" s="236">
        <v>4</v>
      </c>
      <c r="J34" s="236">
        <v>4.43</v>
      </c>
      <c r="K34" s="235">
        <v>4.3</v>
      </c>
      <c r="L34" s="369">
        <v>4.7</v>
      </c>
      <c r="M34" s="748">
        <v>71</v>
      </c>
      <c r="N34" s="236">
        <v>56</v>
      </c>
      <c r="O34" s="200">
        <v>62</v>
      </c>
      <c r="P34" s="200">
        <v>63</v>
      </c>
      <c r="Q34" s="206">
        <v>53.5</v>
      </c>
      <c r="R34" s="748">
        <v>68</v>
      </c>
      <c r="S34" s="236">
        <v>59</v>
      </c>
      <c r="T34" s="236">
        <v>66</v>
      </c>
      <c r="U34" s="200">
        <v>65.900000000000006</v>
      </c>
      <c r="V34" s="207">
        <v>58.5</v>
      </c>
      <c r="W34" s="757">
        <v>51</v>
      </c>
      <c r="X34" s="229">
        <v>62</v>
      </c>
      <c r="Y34" s="229"/>
      <c r="Z34" s="200">
        <v>51.5</v>
      </c>
      <c r="AA34" s="206">
        <v>48.5</v>
      </c>
      <c r="AB34" s="757"/>
      <c r="AC34" s="229">
        <v>77</v>
      </c>
      <c r="AD34" s="229">
        <v>80</v>
      </c>
      <c r="AE34" s="200">
        <v>66</v>
      </c>
      <c r="AF34" s="207">
        <v>69.33</v>
      </c>
      <c r="AG34" s="815">
        <v>79</v>
      </c>
      <c r="AH34" s="816">
        <v>43</v>
      </c>
      <c r="AI34" s="229">
        <v>64</v>
      </c>
      <c r="AJ34" s="200">
        <v>44.33</v>
      </c>
      <c r="AK34" s="206">
        <v>54.71</v>
      </c>
      <c r="AL34" s="757">
        <v>74</v>
      </c>
      <c r="AM34" s="229">
        <v>68</v>
      </c>
      <c r="AN34" s="229">
        <v>59</v>
      </c>
      <c r="AO34" s="200"/>
      <c r="AP34" s="207"/>
      <c r="AQ34" s="757">
        <v>61</v>
      </c>
      <c r="AR34" s="229">
        <v>65</v>
      </c>
      <c r="AS34" s="229">
        <v>64</v>
      </c>
      <c r="AT34" s="200">
        <v>36</v>
      </c>
      <c r="AU34" s="206">
        <v>36</v>
      </c>
      <c r="AV34" s="757">
        <v>66</v>
      </c>
      <c r="AW34" s="229">
        <v>56</v>
      </c>
      <c r="AX34" s="229">
        <v>66</v>
      </c>
      <c r="AY34" s="200">
        <v>52.5</v>
      </c>
      <c r="AZ34" s="207"/>
      <c r="BA34" s="757"/>
      <c r="BB34" s="229">
        <v>49</v>
      </c>
      <c r="BC34" s="229"/>
      <c r="BD34" s="200"/>
      <c r="BE34" s="206"/>
      <c r="BF34" s="757">
        <v>66</v>
      </c>
      <c r="BG34" s="229">
        <v>34</v>
      </c>
      <c r="BH34" s="229">
        <v>73</v>
      </c>
      <c r="BI34" s="200">
        <v>78.75</v>
      </c>
      <c r="BJ34" s="207"/>
      <c r="BK34" s="677"/>
      <c r="BL34" s="200"/>
      <c r="BM34" s="200"/>
      <c r="BN34" s="200"/>
      <c r="BO34" s="207"/>
      <c r="BP34" s="664"/>
      <c r="BQ34" s="662"/>
      <c r="BR34" s="200"/>
      <c r="BS34" s="200"/>
      <c r="BT34" s="200"/>
      <c r="BU34" s="206"/>
      <c r="BV34" s="804">
        <v>67.555555555555557</v>
      </c>
      <c r="BW34" s="200">
        <v>57.81818181818182</v>
      </c>
      <c r="BX34" s="199">
        <f t="shared" si="0"/>
        <v>67</v>
      </c>
      <c r="BY34" s="200">
        <v>58.606000000000009</v>
      </c>
      <c r="BZ34" s="208">
        <v>56.61</v>
      </c>
    </row>
    <row r="35" spans="1:78">
      <c r="A35" s="197">
        <v>32</v>
      </c>
      <c r="B35" s="16" t="s">
        <v>176</v>
      </c>
      <c r="C35" s="748">
        <v>67</v>
      </c>
      <c r="D35" s="236">
        <v>90</v>
      </c>
      <c r="E35" s="200"/>
      <c r="F35" s="200"/>
      <c r="G35" s="206"/>
      <c r="H35" s="748">
        <v>5</v>
      </c>
      <c r="I35" s="236">
        <v>4.7</v>
      </c>
      <c r="J35" s="236"/>
      <c r="K35" s="235"/>
      <c r="L35" s="369"/>
      <c r="M35" s="748"/>
      <c r="N35" s="236">
        <v>72</v>
      </c>
      <c r="O35" s="200"/>
      <c r="P35" s="200"/>
      <c r="Q35" s="206"/>
      <c r="R35" s="748"/>
      <c r="S35" s="236">
        <v>77</v>
      </c>
      <c r="T35" s="236"/>
      <c r="U35" s="200"/>
      <c r="V35" s="207"/>
      <c r="W35" s="757">
        <v>70</v>
      </c>
      <c r="X35" s="229">
        <v>71</v>
      </c>
      <c r="Y35" s="229"/>
      <c r="Z35" s="200"/>
      <c r="AA35" s="206"/>
      <c r="AB35" s="757"/>
      <c r="AC35" s="229">
        <v>61</v>
      </c>
      <c r="AD35" s="229"/>
      <c r="AE35" s="200"/>
      <c r="AF35" s="207"/>
      <c r="AG35" s="757"/>
      <c r="AH35" s="229"/>
      <c r="AI35" s="229"/>
      <c r="AJ35" s="200"/>
      <c r="AK35" s="206"/>
      <c r="AL35" s="757">
        <v>52</v>
      </c>
      <c r="AM35" s="229"/>
      <c r="AN35" s="229"/>
      <c r="AO35" s="200"/>
      <c r="AP35" s="207"/>
      <c r="AQ35" s="757">
        <v>56</v>
      </c>
      <c r="AR35" s="229">
        <v>72</v>
      </c>
      <c r="AS35" s="229"/>
      <c r="AT35" s="200"/>
      <c r="AU35" s="206"/>
      <c r="AV35" s="757">
        <v>70</v>
      </c>
      <c r="AW35" s="229"/>
      <c r="AX35" s="229"/>
      <c r="AY35" s="200"/>
      <c r="AZ35" s="207"/>
      <c r="BA35" s="757"/>
      <c r="BB35" s="229"/>
      <c r="BC35" s="229"/>
      <c r="BD35" s="200"/>
      <c r="BE35" s="206"/>
      <c r="BF35" s="757"/>
      <c r="BG35" s="229"/>
      <c r="BH35" s="229"/>
      <c r="BI35" s="200"/>
      <c r="BJ35" s="207"/>
      <c r="BK35" s="677"/>
      <c r="BL35" s="200"/>
      <c r="BM35" s="200"/>
      <c r="BN35" s="200"/>
      <c r="BO35" s="207"/>
      <c r="BP35" s="664"/>
      <c r="BQ35" s="662"/>
      <c r="BR35" s="200"/>
      <c r="BS35" s="200"/>
      <c r="BT35" s="200"/>
      <c r="BU35" s="206"/>
      <c r="BV35" s="804">
        <v>63</v>
      </c>
      <c r="BW35" s="200">
        <v>73.833333333333329</v>
      </c>
      <c r="BX35" s="199"/>
      <c r="BY35" s="200"/>
      <c r="BZ35" s="208"/>
    </row>
    <row r="36" spans="1:78">
      <c r="A36" s="197">
        <v>33</v>
      </c>
      <c r="B36" s="14" t="s">
        <v>53</v>
      </c>
      <c r="C36" s="751">
        <v>74</v>
      </c>
      <c r="D36" s="235">
        <v>76</v>
      </c>
      <c r="E36" s="199">
        <v>74</v>
      </c>
      <c r="F36" s="199">
        <v>66.78</v>
      </c>
      <c r="G36" s="687">
        <v>77.86</v>
      </c>
      <c r="H36" s="748">
        <v>4.5</v>
      </c>
      <c r="I36" s="236">
        <v>4.3</v>
      </c>
      <c r="J36" s="236">
        <v>4.5599999999999996</v>
      </c>
      <c r="K36" s="235">
        <v>4.5</v>
      </c>
      <c r="L36" s="369">
        <v>4.7</v>
      </c>
      <c r="M36" s="748">
        <v>75</v>
      </c>
      <c r="N36" s="236">
        <v>49</v>
      </c>
      <c r="O36" s="199">
        <v>66</v>
      </c>
      <c r="P36" s="200">
        <v>59.28</v>
      </c>
      <c r="Q36" s="206">
        <v>63.3</v>
      </c>
      <c r="R36" s="748">
        <v>66</v>
      </c>
      <c r="S36" s="236">
        <v>67</v>
      </c>
      <c r="T36" s="236">
        <v>72</v>
      </c>
      <c r="U36" s="200">
        <v>57.54</v>
      </c>
      <c r="V36" s="207">
        <v>71</v>
      </c>
      <c r="W36" s="757">
        <v>56</v>
      </c>
      <c r="X36" s="229">
        <v>57</v>
      </c>
      <c r="Y36" s="229">
        <v>67</v>
      </c>
      <c r="Z36" s="200">
        <v>41.5</v>
      </c>
      <c r="AA36" s="206">
        <v>64.25</v>
      </c>
      <c r="AB36" s="757"/>
      <c r="AC36" s="229">
        <v>71</v>
      </c>
      <c r="AD36" s="229">
        <v>73</v>
      </c>
      <c r="AE36" s="200">
        <v>41.66</v>
      </c>
      <c r="AF36" s="207">
        <v>64</v>
      </c>
      <c r="AG36" s="757">
        <v>68</v>
      </c>
      <c r="AH36" s="229"/>
      <c r="AI36" s="229">
        <v>68</v>
      </c>
      <c r="AJ36" s="200">
        <v>55</v>
      </c>
      <c r="AK36" s="206">
        <v>52.33</v>
      </c>
      <c r="AL36" s="757">
        <v>46</v>
      </c>
      <c r="AM36" s="229">
        <v>69</v>
      </c>
      <c r="AN36" s="229">
        <v>58</v>
      </c>
      <c r="AO36" s="200"/>
      <c r="AP36" s="207">
        <v>70.33</v>
      </c>
      <c r="AQ36" s="757">
        <v>47</v>
      </c>
      <c r="AR36" s="229">
        <v>62</v>
      </c>
      <c r="AS36" s="229">
        <v>76</v>
      </c>
      <c r="AT36" s="200">
        <v>51.5</v>
      </c>
      <c r="AU36" s="206">
        <v>70</v>
      </c>
      <c r="AV36" s="815">
        <v>80</v>
      </c>
      <c r="AW36" s="816">
        <v>57</v>
      </c>
      <c r="AX36" s="229">
        <v>79</v>
      </c>
      <c r="AY36" s="200">
        <v>61</v>
      </c>
      <c r="AZ36" s="207">
        <v>68</v>
      </c>
      <c r="BA36" s="757">
        <v>72</v>
      </c>
      <c r="BB36" s="229"/>
      <c r="BC36" s="229"/>
      <c r="BD36" s="200"/>
      <c r="BE36" s="206"/>
      <c r="BF36" s="757"/>
      <c r="BG36" s="229">
        <v>73</v>
      </c>
      <c r="BH36" s="229">
        <v>92</v>
      </c>
      <c r="BI36" s="200">
        <v>73</v>
      </c>
      <c r="BJ36" s="207">
        <v>69.5</v>
      </c>
      <c r="BK36" s="676"/>
      <c r="BL36" s="200"/>
      <c r="BM36" s="199"/>
      <c r="BN36" s="200">
        <v>55</v>
      </c>
      <c r="BO36" s="207"/>
      <c r="BP36" s="664"/>
      <c r="BQ36" s="662"/>
      <c r="BR36" s="199"/>
      <c r="BS36" s="200"/>
      <c r="BT36" s="200"/>
      <c r="BU36" s="206"/>
      <c r="BV36" s="803">
        <v>64.888888888888886</v>
      </c>
      <c r="BW36" s="200">
        <v>64.555555555555557</v>
      </c>
      <c r="BX36" s="199">
        <f t="shared" ref="BX36:BX42" si="1">AVERAGE(E36,O36,T36,Y36,AD36,AI36,AN36,AS36,AX36,BC36,BH36,BM36,BR36)</f>
        <v>72.5</v>
      </c>
      <c r="BY36" s="200">
        <v>57.430999999999997</v>
      </c>
      <c r="BZ36" s="208">
        <v>67.05</v>
      </c>
    </row>
    <row r="37" spans="1:78">
      <c r="A37" s="197">
        <v>34</v>
      </c>
      <c r="B37" s="14" t="s">
        <v>54</v>
      </c>
      <c r="C37" s="751">
        <v>64</v>
      </c>
      <c r="D37" s="235">
        <v>65</v>
      </c>
      <c r="E37" s="199">
        <v>67</v>
      </c>
      <c r="F37" s="199">
        <v>73.28</v>
      </c>
      <c r="G37" s="687">
        <v>71.44</v>
      </c>
      <c r="H37" s="748">
        <v>4.5</v>
      </c>
      <c r="I37" s="236">
        <v>3.8</v>
      </c>
      <c r="J37" s="236">
        <v>4.7300000000000004</v>
      </c>
      <c r="K37" s="235">
        <v>4.4000000000000004</v>
      </c>
      <c r="L37" s="369">
        <v>4.5</v>
      </c>
      <c r="M37" s="748">
        <v>73</v>
      </c>
      <c r="N37" s="236">
        <v>68</v>
      </c>
      <c r="O37" s="199">
        <v>43</v>
      </c>
      <c r="P37" s="200">
        <v>50.25</v>
      </c>
      <c r="Q37" s="206">
        <v>61</v>
      </c>
      <c r="R37" s="748">
        <v>57</v>
      </c>
      <c r="S37" s="236">
        <v>62</v>
      </c>
      <c r="T37" s="236">
        <v>73</v>
      </c>
      <c r="U37" s="200">
        <v>59.1</v>
      </c>
      <c r="V37" s="207">
        <v>55.45</v>
      </c>
      <c r="W37" s="818">
        <v>48</v>
      </c>
      <c r="X37" s="229">
        <v>59</v>
      </c>
      <c r="Y37" s="229">
        <v>71</v>
      </c>
      <c r="Z37" s="200">
        <v>78.33</v>
      </c>
      <c r="AA37" s="206">
        <v>59</v>
      </c>
      <c r="AB37" s="757"/>
      <c r="AC37" s="229">
        <v>51</v>
      </c>
      <c r="AD37" s="229">
        <v>57</v>
      </c>
      <c r="AE37" s="200">
        <v>74</v>
      </c>
      <c r="AF37" s="207">
        <v>80</v>
      </c>
      <c r="AG37" s="757">
        <v>48</v>
      </c>
      <c r="AH37" s="229"/>
      <c r="AI37" s="229">
        <v>59</v>
      </c>
      <c r="AJ37" s="200"/>
      <c r="AK37" s="206">
        <v>51.4</v>
      </c>
      <c r="AL37" s="757"/>
      <c r="AM37" s="229">
        <v>36</v>
      </c>
      <c r="AN37" s="229">
        <v>35</v>
      </c>
      <c r="AO37" s="200">
        <v>57</v>
      </c>
      <c r="AP37" s="207">
        <v>53</v>
      </c>
      <c r="AQ37" s="757">
        <v>60</v>
      </c>
      <c r="AR37" s="229">
        <v>35</v>
      </c>
      <c r="AS37" s="229">
        <v>32</v>
      </c>
      <c r="AT37" s="200">
        <v>74</v>
      </c>
      <c r="AU37" s="206">
        <v>55.33</v>
      </c>
      <c r="AV37" s="757"/>
      <c r="AW37" s="229"/>
      <c r="AX37" s="229">
        <v>59</v>
      </c>
      <c r="AY37" s="200"/>
      <c r="AZ37" s="207">
        <v>81</v>
      </c>
      <c r="BA37" s="757"/>
      <c r="BB37" s="229"/>
      <c r="BC37" s="229"/>
      <c r="BD37" s="200"/>
      <c r="BE37" s="206">
        <v>44</v>
      </c>
      <c r="BF37" s="757"/>
      <c r="BG37" s="229"/>
      <c r="BH37" s="229">
        <v>51</v>
      </c>
      <c r="BI37" s="200">
        <v>57.75</v>
      </c>
      <c r="BJ37" s="207">
        <v>79</v>
      </c>
      <c r="BK37" s="676"/>
      <c r="BL37" s="200"/>
      <c r="BM37" s="199"/>
      <c r="BN37" s="200"/>
      <c r="BO37" s="207"/>
      <c r="BP37" s="664"/>
      <c r="BQ37" s="662"/>
      <c r="BR37" s="199"/>
      <c r="BS37" s="200"/>
      <c r="BT37" s="200"/>
      <c r="BU37" s="206"/>
      <c r="BV37" s="803">
        <v>58.333333333333336</v>
      </c>
      <c r="BW37" s="200">
        <v>53.714285714285715</v>
      </c>
      <c r="BX37" s="199">
        <f t="shared" si="1"/>
        <v>54.7</v>
      </c>
      <c r="BY37" s="200">
        <v>65.165555555555557</v>
      </c>
      <c r="BZ37" s="208">
        <v>62.78</v>
      </c>
    </row>
    <row r="38" spans="1:78">
      <c r="A38" s="197">
        <v>35</v>
      </c>
      <c r="B38" s="808" t="s">
        <v>55</v>
      </c>
      <c r="C38" s="751">
        <v>63</v>
      </c>
      <c r="D38" s="235">
        <v>65</v>
      </c>
      <c r="E38" s="199">
        <v>57</v>
      </c>
      <c r="F38" s="199">
        <v>70.760000000000005</v>
      </c>
      <c r="G38" s="687">
        <v>63.72</v>
      </c>
      <c r="H38" s="748">
        <v>4.4000000000000004</v>
      </c>
      <c r="I38" s="236">
        <v>4</v>
      </c>
      <c r="J38" s="236">
        <v>3.62</v>
      </c>
      <c r="K38" s="235">
        <v>3.8</v>
      </c>
      <c r="L38" s="369">
        <v>4.0999999999999996</v>
      </c>
      <c r="M38" s="748">
        <v>47</v>
      </c>
      <c r="N38" s="236">
        <v>50</v>
      </c>
      <c r="O38" s="199">
        <v>45</v>
      </c>
      <c r="P38" s="200">
        <v>50</v>
      </c>
      <c r="Q38" s="206">
        <v>39.450000000000003</v>
      </c>
      <c r="R38" s="748">
        <v>51</v>
      </c>
      <c r="S38" s="236">
        <v>52</v>
      </c>
      <c r="T38" s="236">
        <v>58</v>
      </c>
      <c r="U38" s="200">
        <v>63.15</v>
      </c>
      <c r="V38" s="207">
        <v>48.8</v>
      </c>
      <c r="W38" s="757">
        <v>52</v>
      </c>
      <c r="X38" s="229">
        <v>48</v>
      </c>
      <c r="Y38" s="229">
        <v>53</v>
      </c>
      <c r="Z38" s="200">
        <v>63</v>
      </c>
      <c r="AA38" s="206">
        <v>46.66</v>
      </c>
      <c r="AB38" s="757"/>
      <c r="AC38" s="229">
        <v>62</v>
      </c>
      <c r="AD38" s="229">
        <v>46</v>
      </c>
      <c r="AE38" s="200">
        <v>70</v>
      </c>
      <c r="AF38" s="207">
        <v>71</v>
      </c>
      <c r="AG38" s="757">
        <v>36</v>
      </c>
      <c r="AH38" s="229"/>
      <c r="AI38" s="229">
        <v>55</v>
      </c>
      <c r="AJ38" s="200">
        <v>48</v>
      </c>
      <c r="AK38" s="206">
        <v>46.33</v>
      </c>
      <c r="AL38" s="757">
        <v>58</v>
      </c>
      <c r="AM38" s="229">
        <v>39</v>
      </c>
      <c r="AN38" s="229"/>
      <c r="AO38" s="200">
        <v>52</v>
      </c>
      <c r="AP38" s="207">
        <v>84</v>
      </c>
      <c r="AQ38" s="757">
        <v>50</v>
      </c>
      <c r="AR38" s="229">
        <v>36</v>
      </c>
      <c r="AS38" s="229">
        <v>40</v>
      </c>
      <c r="AT38" s="200">
        <v>44.5</v>
      </c>
      <c r="AU38" s="206">
        <v>40.5</v>
      </c>
      <c r="AV38" s="818">
        <v>43</v>
      </c>
      <c r="AW38" s="229">
        <v>72</v>
      </c>
      <c r="AX38" s="229">
        <v>20</v>
      </c>
      <c r="AY38" s="200"/>
      <c r="AZ38" s="207"/>
      <c r="BA38" s="757"/>
      <c r="BB38" s="229"/>
      <c r="BC38" s="229"/>
      <c r="BD38" s="200"/>
      <c r="BE38" s="206">
        <v>87</v>
      </c>
      <c r="BF38" s="757"/>
      <c r="BG38" s="229">
        <v>58</v>
      </c>
      <c r="BH38" s="229"/>
      <c r="BI38" s="200">
        <v>61.75</v>
      </c>
      <c r="BJ38" s="207"/>
      <c r="BK38" s="676"/>
      <c r="BL38" s="200"/>
      <c r="BM38" s="199"/>
      <c r="BN38" s="200"/>
      <c r="BO38" s="207"/>
      <c r="BP38" s="664"/>
      <c r="BQ38" s="662"/>
      <c r="BR38" s="199"/>
      <c r="BS38" s="200"/>
      <c r="BT38" s="200"/>
      <c r="BU38" s="206"/>
      <c r="BV38" s="809">
        <v>50</v>
      </c>
      <c r="BW38" s="200">
        <v>53.555555555555557</v>
      </c>
      <c r="BX38" s="199">
        <f t="shared" si="1"/>
        <v>46.75</v>
      </c>
      <c r="BY38" s="200">
        <v>58.176000000000002</v>
      </c>
      <c r="BZ38" s="208">
        <v>58.6</v>
      </c>
    </row>
    <row r="39" spans="1:78">
      <c r="A39" s="197">
        <v>36</v>
      </c>
      <c r="B39" s="14" t="s">
        <v>56</v>
      </c>
      <c r="C39" s="751">
        <v>71</v>
      </c>
      <c r="D39" s="235">
        <v>74</v>
      </c>
      <c r="E39" s="199">
        <v>71</v>
      </c>
      <c r="F39" s="199">
        <v>70.31</v>
      </c>
      <c r="G39" s="687">
        <v>77.31</v>
      </c>
      <c r="H39" s="748">
        <v>4.5999999999999996</v>
      </c>
      <c r="I39" s="236">
        <v>4</v>
      </c>
      <c r="J39" s="236">
        <v>4.13</v>
      </c>
      <c r="K39" s="235"/>
      <c r="L39" s="369">
        <v>4.9000000000000004</v>
      </c>
      <c r="M39" s="748">
        <v>67</v>
      </c>
      <c r="N39" s="236">
        <v>65</v>
      </c>
      <c r="O39" s="199">
        <v>58</v>
      </c>
      <c r="P39" s="200">
        <v>62.64</v>
      </c>
      <c r="Q39" s="206">
        <v>59</v>
      </c>
      <c r="R39" s="838">
        <v>48</v>
      </c>
      <c r="S39" s="236">
        <v>54</v>
      </c>
      <c r="T39" s="236">
        <v>56</v>
      </c>
      <c r="U39" s="200">
        <v>53.42</v>
      </c>
      <c r="V39" s="207">
        <v>58.9</v>
      </c>
      <c r="W39" s="757">
        <v>56</v>
      </c>
      <c r="X39" s="229">
        <v>56</v>
      </c>
      <c r="Y39" s="229">
        <v>45</v>
      </c>
      <c r="Z39" s="200">
        <v>53.5</v>
      </c>
      <c r="AA39" s="206">
        <v>50</v>
      </c>
      <c r="AB39" s="757"/>
      <c r="AC39" s="229"/>
      <c r="AD39" s="229">
        <v>55</v>
      </c>
      <c r="AE39" s="200">
        <v>69</v>
      </c>
      <c r="AF39" s="207">
        <v>61</v>
      </c>
      <c r="AG39" s="757">
        <v>65</v>
      </c>
      <c r="AH39" s="229">
        <v>66</v>
      </c>
      <c r="AI39" s="229">
        <v>57</v>
      </c>
      <c r="AJ39" s="200">
        <v>60.66</v>
      </c>
      <c r="AK39" s="206">
        <v>53.3</v>
      </c>
      <c r="AL39" s="757">
        <v>60</v>
      </c>
      <c r="AM39" s="229">
        <v>80</v>
      </c>
      <c r="AN39" s="229">
        <v>46</v>
      </c>
      <c r="AO39" s="200">
        <v>60.66</v>
      </c>
      <c r="AP39" s="207"/>
      <c r="AQ39" s="757">
        <v>46</v>
      </c>
      <c r="AR39" s="229"/>
      <c r="AS39" s="229"/>
      <c r="AT39" s="200">
        <v>60</v>
      </c>
      <c r="AU39" s="206"/>
      <c r="AV39" s="818">
        <v>48</v>
      </c>
      <c r="AW39" s="229">
        <v>68</v>
      </c>
      <c r="AX39" s="229">
        <v>72</v>
      </c>
      <c r="AY39" s="200">
        <v>59</v>
      </c>
      <c r="AZ39" s="207"/>
      <c r="BA39" s="757"/>
      <c r="BB39" s="229"/>
      <c r="BC39" s="229"/>
      <c r="BD39" s="200"/>
      <c r="BE39" s="206"/>
      <c r="BF39" s="757">
        <v>78</v>
      </c>
      <c r="BG39" s="229"/>
      <c r="BH39" s="229">
        <v>63</v>
      </c>
      <c r="BI39" s="200">
        <v>63</v>
      </c>
      <c r="BJ39" s="207">
        <v>87.5</v>
      </c>
      <c r="BK39" s="676"/>
      <c r="BL39" s="200"/>
      <c r="BM39" s="199"/>
      <c r="BN39" s="200"/>
      <c r="BO39" s="207"/>
      <c r="BP39" s="664"/>
      <c r="BQ39" s="662"/>
      <c r="BR39" s="199"/>
      <c r="BS39" s="200"/>
      <c r="BT39" s="200"/>
      <c r="BU39" s="206"/>
      <c r="BV39" s="803">
        <v>59.888888888888886</v>
      </c>
      <c r="BW39" s="200">
        <v>66.142857142857139</v>
      </c>
      <c r="BX39" s="199">
        <f t="shared" si="1"/>
        <v>58.111111111111114</v>
      </c>
      <c r="BY39" s="200">
        <v>61.471818181818179</v>
      </c>
      <c r="BZ39" s="208">
        <v>63.85</v>
      </c>
    </row>
    <row r="40" spans="1:78">
      <c r="A40" s="197">
        <v>37</v>
      </c>
      <c r="B40" s="14" t="s">
        <v>57</v>
      </c>
      <c r="C40" s="751">
        <v>70</v>
      </c>
      <c r="D40" s="235">
        <v>75</v>
      </c>
      <c r="E40" s="199">
        <v>71</v>
      </c>
      <c r="F40" s="199">
        <v>77.709999999999994</v>
      </c>
      <c r="G40" s="687">
        <v>83.72</v>
      </c>
      <c r="H40" s="748">
        <v>4.3</v>
      </c>
      <c r="I40" s="236">
        <v>4.5</v>
      </c>
      <c r="J40" s="236">
        <v>4.3600000000000003</v>
      </c>
      <c r="K40" s="235">
        <v>4.8</v>
      </c>
      <c r="L40" s="369">
        <v>4.8</v>
      </c>
      <c r="M40" s="748">
        <v>64</v>
      </c>
      <c r="N40" s="236">
        <v>63</v>
      </c>
      <c r="O40" s="199">
        <v>64</v>
      </c>
      <c r="P40" s="200">
        <v>62.6</v>
      </c>
      <c r="Q40" s="206">
        <v>67.89</v>
      </c>
      <c r="R40" s="748">
        <v>62</v>
      </c>
      <c r="S40" s="236">
        <v>69</v>
      </c>
      <c r="T40" s="236">
        <v>76</v>
      </c>
      <c r="U40" s="200">
        <v>65.37</v>
      </c>
      <c r="V40" s="207">
        <v>68.78</v>
      </c>
      <c r="W40" s="757">
        <v>77</v>
      </c>
      <c r="X40" s="229">
        <v>63</v>
      </c>
      <c r="Y40" s="229">
        <v>73</v>
      </c>
      <c r="Z40" s="200">
        <v>50</v>
      </c>
      <c r="AA40" s="206">
        <v>73.12</v>
      </c>
      <c r="AB40" s="757">
        <v>59</v>
      </c>
      <c r="AC40" s="229"/>
      <c r="AD40" s="229">
        <v>49</v>
      </c>
      <c r="AE40" s="200">
        <v>77</v>
      </c>
      <c r="AF40" s="207"/>
      <c r="AG40" s="757">
        <v>55</v>
      </c>
      <c r="AH40" s="229">
        <v>47</v>
      </c>
      <c r="AI40" s="229">
        <v>50</v>
      </c>
      <c r="AJ40" s="200">
        <v>47.5</v>
      </c>
      <c r="AK40" s="206">
        <v>64.28</v>
      </c>
      <c r="AL40" s="815">
        <v>91</v>
      </c>
      <c r="AM40" s="229">
        <v>60</v>
      </c>
      <c r="AN40" s="229">
        <v>51</v>
      </c>
      <c r="AO40" s="200">
        <v>66</v>
      </c>
      <c r="AP40" s="207">
        <v>70.2</v>
      </c>
      <c r="AQ40" s="757">
        <v>58</v>
      </c>
      <c r="AR40" s="229">
        <v>69</v>
      </c>
      <c r="AS40" s="229">
        <v>54</v>
      </c>
      <c r="AT40" s="200"/>
      <c r="AU40" s="206">
        <v>73</v>
      </c>
      <c r="AV40" s="757">
        <v>58</v>
      </c>
      <c r="AW40" s="229">
        <v>57</v>
      </c>
      <c r="AX40" s="229">
        <v>70</v>
      </c>
      <c r="AY40" s="200"/>
      <c r="AZ40" s="207">
        <v>79</v>
      </c>
      <c r="BA40" s="757"/>
      <c r="BB40" s="229"/>
      <c r="BC40" s="229"/>
      <c r="BD40" s="200"/>
      <c r="BE40" s="206"/>
      <c r="BF40" s="757">
        <v>59</v>
      </c>
      <c r="BG40" s="229">
        <v>72</v>
      </c>
      <c r="BH40" s="229">
        <v>64</v>
      </c>
      <c r="BI40" s="200">
        <v>38.5</v>
      </c>
      <c r="BJ40" s="207">
        <v>77</v>
      </c>
      <c r="BK40" s="676"/>
      <c r="BL40" s="200"/>
      <c r="BM40" s="199"/>
      <c r="BN40" s="200"/>
      <c r="BO40" s="207"/>
      <c r="BP40" s="664"/>
      <c r="BQ40" s="662"/>
      <c r="BR40" s="199"/>
      <c r="BS40" s="200"/>
      <c r="BT40" s="200"/>
      <c r="BU40" s="206"/>
      <c r="BV40" s="803">
        <v>65.3</v>
      </c>
      <c r="BW40" s="200">
        <v>63.888888888888886</v>
      </c>
      <c r="BX40" s="199">
        <f t="shared" si="1"/>
        <v>62.2</v>
      </c>
      <c r="BY40" s="200">
        <v>61.963333333333338</v>
      </c>
      <c r="BZ40" s="208">
        <v>72.989999999999995</v>
      </c>
    </row>
    <row r="41" spans="1:78">
      <c r="A41" s="197">
        <v>38</v>
      </c>
      <c r="B41" s="14" t="s">
        <v>58</v>
      </c>
      <c r="C41" s="751">
        <v>74</v>
      </c>
      <c r="D41" s="235">
        <v>77</v>
      </c>
      <c r="E41" s="199">
        <v>72</v>
      </c>
      <c r="F41" s="199">
        <v>77.5</v>
      </c>
      <c r="G41" s="687">
        <v>81.61</v>
      </c>
      <c r="H41" s="748">
        <v>4.4000000000000004</v>
      </c>
      <c r="I41" s="236">
        <v>4.8</v>
      </c>
      <c r="J41" s="236">
        <v>4.5</v>
      </c>
      <c r="K41" s="235">
        <v>4.5</v>
      </c>
      <c r="L41" s="369">
        <v>4.9000000000000004</v>
      </c>
      <c r="M41" s="748">
        <v>75</v>
      </c>
      <c r="N41" s="236">
        <v>66</v>
      </c>
      <c r="O41" s="199">
        <v>57</v>
      </c>
      <c r="P41" s="200">
        <v>63.85</v>
      </c>
      <c r="Q41" s="206">
        <v>64.12</v>
      </c>
      <c r="R41" s="748">
        <v>66</v>
      </c>
      <c r="S41" s="236">
        <v>66</v>
      </c>
      <c r="T41" s="236">
        <v>67</v>
      </c>
      <c r="U41" s="200">
        <v>69.5</v>
      </c>
      <c r="V41" s="207">
        <v>61.71</v>
      </c>
      <c r="W41" s="757">
        <v>77</v>
      </c>
      <c r="X41" s="229">
        <v>78</v>
      </c>
      <c r="Y41" s="229">
        <v>66</v>
      </c>
      <c r="Z41" s="200">
        <v>65</v>
      </c>
      <c r="AA41" s="206">
        <v>69</v>
      </c>
      <c r="AB41" s="757">
        <v>60</v>
      </c>
      <c r="AC41" s="229">
        <v>82</v>
      </c>
      <c r="AD41" s="229">
        <v>75</v>
      </c>
      <c r="AE41" s="200">
        <v>55</v>
      </c>
      <c r="AF41" s="207">
        <v>63.66</v>
      </c>
      <c r="AG41" s="815">
        <v>80</v>
      </c>
      <c r="AH41" s="816">
        <v>63</v>
      </c>
      <c r="AI41" s="229">
        <v>51</v>
      </c>
      <c r="AJ41" s="200">
        <v>49</v>
      </c>
      <c r="AK41" s="206">
        <v>63.8</v>
      </c>
      <c r="AL41" s="757">
        <v>52</v>
      </c>
      <c r="AM41" s="229">
        <v>86</v>
      </c>
      <c r="AN41" s="229"/>
      <c r="AO41" s="200">
        <v>55.5</v>
      </c>
      <c r="AP41" s="207">
        <v>54</v>
      </c>
      <c r="AQ41" s="757">
        <v>63</v>
      </c>
      <c r="AR41" s="229">
        <v>66</v>
      </c>
      <c r="AS41" s="229">
        <v>32</v>
      </c>
      <c r="AT41" s="200">
        <v>56</v>
      </c>
      <c r="AU41" s="206">
        <v>61</v>
      </c>
      <c r="AV41" s="757">
        <v>68</v>
      </c>
      <c r="AW41" s="229">
        <v>83</v>
      </c>
      <c r="AX41" s="229">
        <v>59</v>
      </c>
      <c r="AY41" s="200">
        <v>65</v>
      </c>
      <c r="AZ41" s="207">
        <v>53</v>
      </c>
      <c r="BA41" s="757"/>
      <c r="BB41" s="229"/>
      <c r="BC41" s="229"/>
      <c r="BD41" s="200"/>
      <c r="BE41" s="206"/>
      <c r="BF41" s="757">
        <v>69</v>
      </c>
      <c r="BG41" s="229">
        <v>73</v>
      </c>
      <c r="BH41" s="229">
        <v>72</v>
      </c>
      <c r="BI41" s="200">
        <v>72.5</v>
      </c>
      <c r="BJ41" s="207"/>
      <c r="BK41" s="676"/>
      <c r="BL41" s="200"/>
      <c r="BM41" s="199"/>
      <c r="BN41" s="200"/>
      <c r="BO41" s="207"/>
      <c r="BP41" s="664"/>
      <c r="BQ41" s="662"/>
      <c r="BR41" s="199"/>
      <c r="BS41" s="200"/>
      <c r="BT41" s="200"/>
      <c r="BU41" s="206"/>
      <c r="BV41" s="803">
        <v>68.400000000000006</v>
      </c>
      <c r="BW41" s="200">
        <v>74</v>
      </c>
      <c r="BX41" s="199">
        <f t="shared" si="1"/>
        <v>61.222222222222221</v>
      </c>
      <c r="BY41" s="200">
        <v>62.940909090909095</v>
      </c>
      <c r="BZ41" s="208">
        <v>63.5</v>
      </c>
    </row>
    <row r="42" spans="1:78" s="800" customFormat="1">
      <c r="A42" s="779"/>
      <c r="B42" s="780" t="s">
        <v>59</v>
      </c>
      <c r="C42" s="781"/>
      <c r="D42" s="782">
        <v>76</v>
      </c>
      <c r="E42" s="783">
        <v>74</v>
      </c>
      <c r="F42" s="783">
        <v>81.66</v>
      </c>
      <c r="G42" s="784"/>
      <c r="H42" s="785"/>
      <c r="I42" s="786">
        <v>5</v>
      </c>
      <c r="J42" s="786"/>
      <c r="K42" s="782">
        <v>5</v>
      </c>
      <c r="L42" s="787">
        <v>4.5</v>
      </c>
      <c r="M42" s="785"/>
      <c r="N42" s="786">
        <v>61</v>
      </c>
      <c r="O42" s="783">
        <v>54</v>
      </c>
      <c r="P42" s="788"/>
      <c r="Q42" s="789"/>
      <c r="R42" s="785"/>
      <c r="S42" s="786">
        <v>53</v>
      </c>
      <c r="T42" s="786">
        <v>81</v>
      </c>
      <c r="U42" s="788">
        <v>63</v>
      </c>
      <c r="V42" s="795"/>
      <c r="W42" s="778"/>
      <c r="X42" s="794"/>
      <c r="Y42" s="794"/>
      <c r="Z42" s="788">
        <v>53.5</v>
      </c>
      <c r="AA42" s="789"/>
      <c r="AB42" s="778"/>
      <c r="AC42" s="794"/>
      <c r="AD42" s="794"/>
      <c r="AE42" s="788"/>
      <c r="AF42" s="795"/>
      <c r="AG42" s="778"/>
      <c r="AH42" s="794">
        <v>57</v>
      </c>
      <c r="AI42" s="794"/>
      <c r="AJ42" s="788"/>
      <c r="AK42" s="789"/>
      <c r="AL42" s="778"/>
      <c r="AM42" s="794">
        <v>89</v>
      </c>
      <c r="AN42" s="794"/>
      <c r="AO42" s="788"/>
      <c r="AP42" s="795"/>
      <c r="AQ42" s="778"/>
      <c r="AR42" s="794">
        <v>66</v>
      </c>
      <c r="AS42" s="794">
        <v>44</v>
      </c>
      <c r="AT42" s="788"/>
      <c r="AU42" s="789"/>
      <c r="AV42" s="778"/>
      <c r="AW42" s="794"/>
      <c r="AX42" s="794"/>
      <c r="AY42" s="788"/>
      <c r="AZ42" s="795"/>
      <c r="BA42" s="778"/>
      <c r="BB42" s="794"/>
      <c r="BC42" s="794"/>
      <c r="BD42" s="788"/>
      <c r="BE42" s="789"/>
      <c r="BF42" s="757"/>
      <c r="BG42" s="794"/>
      <c r="BH42" s="794"/>
      <c r="BI42" s="788">
        <v>61</v>
      </c>
      <c r="BJ42" s="795"/>
      <c r="BK42" s="796"/>
      <c r="BL42" s="788"/>
      <c r="BM42" s="783"/>
      <c r="BN42" s="788"/>
      <c r="BO42" s="795"/>
      <c r="BP42" s="797"/>
      <c r="BQ42" s="798"/>
      <c r="BR42" s="783"/>
      <c r="BS42" s="788"/>
      <c r="BT42" s="788"/>
      <c r="BU42" s="789"/>
      <c r="BV42" s="805"/>
      <c r="BW42" s="788">
        <v>67</v>
      </c>
      <c r="BX42" s="783">
        <f t="shared" si="1"/>
        <v>63.25</v>
      </c>
      <c r="BY42" s="788">
        <v>64.789999999999992</v>
      </c>
      <c r="BZ42" s="799"/>
    </row>
    <row r="43" spans="1:78">
      <c r="A43" s="197">
        <v>39</v>
      </c>
      <c r="B43" s="14" t="s">
        <v>175</v>
      </c>
      <c r="C43" s="751">
        <v>57</v>
      </c>
      <c r="D43" s="235">
        <v>68</v>
      </c>
      <c r="E43" s="199"/>
      <c r="F43" s="199"/>
      <c r="G43" s="687"/>
      <c r="H43" s="748">
        <v>3.3</v>
      </c>
      <c r="I43" s="236">
        <v>4.3</v>
      </c>
      <c r="J43" s="236"/>
      <c r="K43" s="235"/>
      <c r="L43" s="369"/>
      <c r="M43" s="748">
        <v>80</v>
      </c>
      <c r="N43" s="236">
        <v>52</v>
      </c>
      <c r="O43" s="199"/>
      <c r="P43" s="200"/>
      <c r="Q43" s="206"/>
      <c r="R43" s="748"/>
      <c r="S43" s="236">
        <v>40</v>
      </c>
      <c r="T43" s="236"/>
      <c r="U43" s="200"/>
      <c r="V43" s="207"/>
      <c r="W43" s="757"/>
      <c r="X43" s="229"/>
      <c r="Y43" s="229"/>
      <c r="Z43" s="200"/>
      <c r="AA43" s="206"/>
      <c r="AB43" s="757"/>
      <c r="AC43" s="229"/>
      <c r="AD43" s="229"/>
      <c r="AE43" s="200"/>
      <c r="AF43" s="207"/>
      <c r="AG43" s="757"/>
      <c r="AH43" s="229"/>
      <c r="AI43" s="229"/>
      <c r="AJ43" s="200"/>
      <c r="AK43" s="206"/>
      <c r="AL43" s="757"/>
      <c r="AM43" s="229">
        <v>86</v>
      </c>
      <c r="AN43" s="229"/>
      <c r="AO43" s="200"/>
      <c r="AP43" s="207"/>
      <c r="AQ43" s="757"/>
      <c r="AR43" s="229">
        <v>49</v>
      </c>
      <c r="AS43" s="229"/>
      <c r="AT43" s="200"/>
      <c r="AU43" s="206"/>
      <c r="AV43" s="757">
        <v>70</v>
      </c>
      <c r="AW43" s="229">
        <v>65</v>
      </c>
      <c r="AX43" s="229"/>
      <c r="AY43" s="200"/>
      <c r="AZ43" s="207"/>
      <c r="BA43" s="757"/>
      <c r="BB43" s="229"/>
      <c r="BC43" s="229"/>
      <c r="BD43" s="200"/>
      <c r="BE43" s="206"/>
      <c r="BF43" s="757"/>
      <c r="BG43" s="229"/>
      <c r="BH43" s="229"/>
      <c r="BI43" s="200"/>
      <c r="BJ43" s="207"/>
      <c r="BK43" s="676"/>
      <c r="BL43" s="200"/>
      <c r="BM43" s="199"/>
      <c r="BN43" s="200"/>
      <c r="BO43" s="207"/>
      <c r="BP43" s="664"/>
      <c r="BQ43" s="662"/>
      <c r="BR43" s="199"/>
      <c r="BS43" s="200"/>
      <c r="BT43" s="200"/>
      <c r="BU43" s="206"/>
      <c r="BV43" s="803">
        <v>69</v>
      </c>
      <c r="BW43" s="200">
        <v>60</v>
      </c>
      <c r="BX43" s="199"/>
      <c r="BY43" s="200"/>
      <c r="BZ43" s="208"/>
    </row>
    <row r="44" spans="1:78">
      <c r="A44" s="197">
        <v>40</v>
      </c>
      <c r="B44" s="14" t="s">
        <v>60</v>
      </c>
      <c r="C44" s="751">
        <v>62</v>
      </c>
      <c r="D44" s="235">
        <v>82</v>
      </c>
      <c r="E44" s="199">
        <v>70</v>
      </c>
      <c r="F44" s="199">
        <v>74.2</v>
      </c>
      <c r="G44" s="687">
        <v>71.86</v>
      </c>
      <c r="H44" s="748">
        <v>4.2</v>
      </c>
      <c r="I44" s="236">
        <v>4.4000000000000004</v>
      </c>
      <c r="J44" s="236">
        <v>4</v>
      </c>
      <c r="K44" s="235">
        <v>4.4000000000000004</v>
      </c>
      <c r="L44" s="369">
        <v>4</v>
      </c>
      <c r="M44" s="748">
        <v>73</v>
      </c>
      <c r="N44" s="236">
        <v>63</v>
      </c>
      <c r="O44" s="199">
        <v>43</v>
      </c>
      <c r="P44" s="200">
        <v>53.63</v>
      </c>
      <c r="Q44" s="206">
        <v>61.5</v>
      </c>
      <c r="R44" s="748">
        <v>51</v>
      </c>
      <c r="S44" s="236">
        <v>70</v>
      </c>
      <c r="T44" s="236">
        <v>55</v>
      </c>
      <c r="U44" s="200">
        <v>56.36</v>
      </c>
      <c r="V44" s="207">
        <v>66.25</v>
      </c>
      <c r="W44" s="757"/>
      <c r="X44" s="229">
        <v>66</v>
      </c>
      <c r="Y44" s="229">
        <v>57</v>
      </c>
      <c r="Z44" s="200">
        <v>50.75</v>
      </c>
      <c r="AA44" s="206">
        <v>54.5</v>
      </c>
      <c r="AB44" s="757">
        <v>44</v>
      </c>
      <c r="AC44" s="229">
        <v>80</v>
      </c>
      <c r="AD44" s="229">
        <v>58</v>
      </c>
      <c r="AE44" s="200">
        <v>63.5</v>
      </c>
      <c r="AF44" s="207">
        <v>97</v>
      </c>
      <c r="AG44" s="815">
        <v>79</v>
      </c>
      <c r="AH44" s="816">
        <v>64</v>
      </c>
      <c r="AI44" s="229">
        <v>49</v>
      </c>
      <c r="AJ44" s="200">
        <v>60</v>
      </c>
      <c r="AK44" s="206">
        <v>57.66</v>
      </c>
      <c r="AL44" s="757">
        <v>66</v>
      </c>
      <c r="AM44" s="229">
        <v>74</v>
      </c>
      <c r="AN44" s="229">
        <v>56</v>
      </c>
      <c r="AO44" s="200">
        <v>82</v>
      </c>
      <c r="AP44" s="207">
        <v>65</v>
      </c>
      <c r="AQ44" s="757">
        <v>56</v>
      </c>
      <c r="AR44" s="229">
        <v>65</v>
      </c>
      <c r="AS44" s="229">
        <v>47</v>
      </c>
      <c r="AT44" s="200">
        <v>59</v>
      </c>
      <c r="AU44" s="206">
        <v>62</v>
      </c>
      <c r="AV44" s="757">
        <v>62</v>
      </c>
      <c r="AW44" s="229">
        <v>74</v>
      </c>
      <c r="AX44" s="229">
        <v>69</v>
      </c>
      <c r="AY44" s="200">
        <v>72</v>
      </c>
      <c r="AZ44" s="207">
        <v>70</v>
      </c>
      <c r="BA44" s="757"/>
      <c r="BB44" s="229"/>
      <c r="BC44" s="229">
        <v>49</v>
      </c>
      <c r="BD44" s="200"/>
      <c r="BE44" s="206"/>
      <c r="BF44" s="818">
        <v>31</v>
      </c>
      <c r="BG44" s="229">
        <v>75</v>
      </c>
      <c r="BH44" s="229"/>
      <c r="BI44" s="200">
        <v>67</v>
      </c>
      <c r="BJ44" s="207">
        <v>50.33</v>
      </c>
      <c r="BK44" s="676"/>
      <c r="BL44" s="200"/>
      <c r="BM44" s="199"/>
      <c r="BN44" s="200"/>
      <c r="BO44" s="207"/>
      <c r="BP44" s="664"/>
      <c r="BQ44" s="662"/>
      <c r="BR44" s="199"/>
      <c r="BS44" s="200"/>
      <c r="BT44" s="200"/>
      <c r="BU44" s="206"/>
      <c r="BV44" s="803">
        <v>58.222222222222221</v>
      </c>
      <c r="BW44" s="200">
        <v>71.3</v>
      </c>
      <c r="BX44" s="199">
        <f t="shared" ref="BX44:BX49" si="2">AVERAGE(E44,O44,T44,Y44,AD44,AI44,AN44,AS44,AX44,BC44,BH44,BM44,BR44)</f>
        <v>55.3</v>
      </c>
      <c r="BY44" s="200">
        <v>64.004545454545465</v>
      </c>
      <c r="BZ44" s="208">
        <v>65.61</v>
      </c>
    </row>
    <row r="45" spans="1:78">
      <c r="A45" s="197">
        <v>41</v>
      </c>
      <c r="B45" s="808" t="s">
        <v>61</v>
      </c>
      <c r="C45" s="751">
        <v>74</v>
      </c>
      <c r="D45" s="235">
        <v>75</v>
      </c>
      <c r="E45" s="199">
        <v>72</v>
      </c>
      <c r="F45" s="199">
        <v>77.22</v>
      </c>
      <c r="G45" s="687">
        <v>76.45</v>
      </c>
      <c r="H45" s="748">
        <v>4.4000000000000004</v>
      </c>
      <c r="I45" s="236">
        <v>5</v>
      </c>
      <c r="J45" s="236">
        <v>4</v>
      </c>
      <c r="K45" s="235">
        <v>3.8</v>
      </c>
      <c r="L45" s="369">
        <v>4.8</v>
      </c>
      <c r="M45" s="748">
        <v>69</v>
      </c>
      <c r="N45" s="236">
        <v>66</v>
      </c>
      <c r="O45" s="199">
        <v>58</v>
      </c>
      <c r="P45" s="200">
        <v>69.73</v>
      </c>
      <c r="Q45" s="206">
        <v>59.4</v>
      </c>
      <c r="R45" s="748">
        <v>57</v>
      </c>
      <c r="S45" s="236">
        <v>54</v>
      </c>
      <c r="T45" s="236">
        <v>56</v>
      </c>
      <c r="U45" s="200">
        <v>65.27</v>
      </c>
      <c r="V45" s="207">
        <v>57.62</v>
      </c>
      <c r="W45" s="757">
        <v>70</v>
      </c>
      <c r="X45" s="229"/>
      <c r="Y45" s="229"/>
      <c r="Z45" s="200"/>
      <c r="AA45" s="206">
        <v>52.25</v>
      </c>
      <c r="AB45" s="757"/>
      <c r="AC45" s="229">
        <v>55</v>
      </c>
      <c r="AD45" s="229"/>
      <c r="AE45" s="200"/>
      <c r="AF45" s="207">
        <v>57</v>
      </c>
      <c r="AG45" s="815">
        <v>69</v>
      </c>
      <c r="AH45" s="816">
        <v>58</v>
      </c>
      <c r="AI45" s="229">
        <v>63</v>
      </c>
      <c r="AJ45" s="200">
        <v>60.66</v>
      </c>
      <c r="AK45" s="206">
        <v>62.09</v>
      </c>
      <c r="AL45" s="757">
        <v>74</v>
      </c>
      <c r="AM45" s="229"/>
      <c r="AN45" s="229">
        <v>49</v>
      </c>
      <c r="AO45" s="200">
        <v>72</v>
      </c>
      <c r="AP45" s="207">
        <v>69.33</v>
      </c>
      <c r="AQ45" s="757">
        <v>68</v>
      </c>
      <c r="AR45" s="229">
        <v>53</v>
      </c>
      <c r="AS45" s="229">
        <v>54</v>
      </c>
      <c r="AT45" s="200">
        <v>52</v>
      </c>
      <c r="AU45" s="206">
        <v>71.5</v>
      </c>
      <c r="AV45" s="757">
        <v>66</v>
      </c>
      <c r="AW45" s="229">
        <v>62</v>
      </c>
      <c r="AX45" s="229">
        <v>81</v>
      </c>
      <c r="AY45" s="200">
        <v>58</v>
      </c>
      <c r="AZ45" s="207">
        <v>53</v>
      </c>
      <c r="BA45" s="757">
        <v>62</v>
      </c>
      <c r="BB45" s="229"/>
      <c r="BC45" s="229"/>
      <c r="BD45" s="200"/>
      <c r="BE45" s="206"/>
      <c r="BF45" s="757">
        <v>51</v>
      </c>
      <c r="BG45" s="229"/>
      <c r="BH45" s="229"/>
      <c r="BI45" s="200">
        <v>58</v>
      </c>
      <c r="BJ45" s="207">
        <v>61.5</v>
      </c>
      <c r="BK45" s="676"/>
      <c r="BL45" s="200"/>
      <c r="BM45" s="199"/>
      <c r="BN45" s="200"/>
      <c r="BO45" s="207"/>
      <c r="BP45" s="664"/>
      <c r="BQ45" s="662"/>
      <c r="BR45" s="199"/>
      <c r="BS45" s="200"/>
      <c r="BT45" s="200"/>
      <c r="BU45" s="206"/>
      <c r="BV45" s="843">
        <v>66</v>
      </c>
      <c r="BW45" s="200">
        <v>60.428571428571431</v>
      </c>
      <c r="BX45" s="199">
        <f t="shared" si="2"/>
        <v>61.857142857142854</v>
      </c>
      <c r="BY45" s="200">
        <v>63.876666666666665</v>
      </c>
      <c r="BZ45" s="208">
        <v>62.01</v>
      </c>
    </row>
    <row r="46" spans="1:78">
      <c r="A46" s="197">
        <v>42</v>
      </c>
      <c r="B46" s="808" t="s">
        <v>62</v>
      </c>
      <c r="C46" s="751">
        <v>81</v>
      </c>
      <c r="D46" s="235">
        <v>84</v>
      </c>
      <c r="E46" s="199">
        <v>63</v>
      </c>
      <c r="F46" s="199">
        <v>70.14</v>
      </c>
      <c r="G46" s="687">
        <v>60</v>
      </c>
      <c r="H46" s="748"/>
      <c r="I46" s="236">
        <v>4</v>
      </c>
      <c r="J46" s="236">
        <v>4.33</v>
      </c>
      <c r="K46" s="235">
        <v>4.5999999999999996</v>
      </c>
      <c r="L46" s="369">
        <v>4.8</v>
      </c>
      <c r="M46" s="748">
        <v>86</v>
      </c>
      <c r="N46" s="236"/>
      <c r="O46" s="199"/>
      <c r="P46" s="200">
        <v>55.66</v>
      </c>
      <c r="Q46" s="206">
        <v>39</v>
      </c>
      <c r="R46" s="748">
        <v>63</v>
      </c>
      <c r="S46" s="236">
        <v>56</v>
      </c>
      <c r="T46" s="236">
        <v>55</v>
      </c>
      <c r="U46" s="200">
        <v>51</v>
      </c>
      <c r="V46" s="207">
        <v>54</v>
      </c>
      <c r="W46" s="757"/>
      <c r="X46" s="229">
        <v>53</v>
      </c>
      <c r="Y46" s="229">
        <v>52</v>
      </c>
      <c r="Z46" s="200">
        <v>35</v>
      </c>
      <c r="AA46" s="206">
        <v>56</v>
      </c>
      <c r="AB46" s="757"/>
      <c r="AC46" s="229"/>
      <c r="AD46" s="229"/>
      <c r="AE46" s="200"/>
      <c r="AF46" s="207"/>
      <c r="AG46" s="757"/>
      <c r="AH46" s="229"/>
      <c r="AI46" s="229"/>
      <c r="AJ46" s="200">
        <v>47.25</v>
      </c>
      <c r="AK46" s="206">
        <v>36</v>
      </c>
      <c r="AL46" s="757"/>
      <c r="AM46" s="229"/>
      <c r="AN46" s="229"/>
      <c r="AO46" s="200"/>
      <c r="AP46" s="207"/>
      <c r="AQ46" s="757"/>
      <c r="AR46" s="229"/>
      <c r="AS46" s="229">
        <v>25</v>
      </c>
      <c r="AT46" s="200">
        <v>47.5</v>
      </c>
      <c r="AU46" s="206"/>
      <c r="AV46" s="757"/>
      <c r="AW46" s="229"/>
      <c r="AX46" s="229"/>
      <c r="AY46" s="200"/>
      <c r="AZ46" s="207"/>
      <c r="BA46" s="757"/>
      <c r="BB46" s="229"/>
      <c r="BC46" s="229"/>
      <c r="BD46" s="200"/>
      <c r="BE46" s="206"/>
      <c r="BF46" s="757"/>
      <c r="BG46" s="229"/>
      <c r="BH46" s="229"/>
      <c r="BI46" s="200"/>
      <c r="BJ46" s="207"/>
      <c r="BK46" s="676"/>
      <c r="BL46" s="200"/>
      <c r="BM46" s="199"/>
      <c r="BN46" s="200"/>
      <c r="BO46" s="207"/>
      <c r="BP46" s="664"/>
      <c r="BQ46" s="662"/>
      <c r="BR46" s="199"/>
      <c r="BS46" s="200"/>
      <c r="BT46" s="200"/>
      <c r="BU46" s="206"/>
      <c r="BV46" s="843">
        <v>76.666666666666671</v>
      </c>
      <c r="BW46" s="200">
        <v>64.333333333333329</v>
      </c>
      <c r="BX46" s="199">
        <f t="shared" si="2"/>
        <v>48.75</v>
      </c>
      <c r="BY46" s="200">
        <v>50.792857142857144</v>
      </c>
      <c r="BZ46" s="208">
        <v>49</v>
      </c>
    </row>
    <row r="47" spans="1:78">
      <c r="A47" s="197">
        <v>43</v>
      </c>
      <c r="B47" s="844" t="s">
        <v>63</v>
      </c>
      <c r="C47" s="751">
        <v>75</v>
      </c>
      <c r="D47" s="235">
        <v>77</v>
      </c>
      <c r="E47" s="199">
        <v>76</v>
      </c>
      <c r="F47" s="199">
        <v>75.77</v>
      </c>
      <c r="G47" s="687">
        <v>85.16</v>
      </c>
      <c r="H47" s="748">
        <v>4.8</v>
      </c>
      <c r="I47" s="236">
        <v>4.8</v>
      </c>
      <c r="J47" s="236"/>
      <c r="K47" s="235">
        <v>4.8</v>
      </c>
      <c r="L47" s="369">
        <v>4.0999999999999996</v>
      </c>
      <c r="M47" s="748">
        <v>71</v>
      </c>
      <c r="N47" s="236">
        <v>64</v>
      </c>
      <c r="O47" s="199">
        <v>68</v>
      </c>
      <c r="P47" s="200">
        <v>52.33</v>
      </c>
      <c r="Q47" s="206">
        <v>72.5</v>
      </c>
      <c r="R47" s="748">
        <v>55</v>
      </c>
      <c r="S47" s="236">
        <v>57</v>
      </c>
      <c r="T47" s="236">
        <v>63</v>
      </c>
      <c r="U47" s="200">
        <v>50.88</v>
      </c>
      <c r="V47" s="207">
        <v>60.54</v>
      </c>
      <c r="W47" s="757"/>
      <c r="X47" s="229">
        <v>38</v>
      </c>
      <c r="Y47" s="229"/>
      <c r="Z47" s="200">
        <v>36</v>
      </c>
      <c r="AA47" s="206"/>
      <c r="AB47" s="757">
        <v>51</v>
      </c>
      <c r="AC47" s="229"/>
      <c r="AD47" s="229">
        <v>57</v>
      </c>
      <c r="AE47" s="200"/>
      <c r="AF47" s="207">
        <v>71</v>
      </c>
      <c r="AG47" s="815">
        <v>82</v>
      </c>
      <c r="AH47" s="816">
        <v>63</v>
      </c>
      <c r="AI47" s="229">
        <v>45</v>
      </c>
      <c r="AJ47" s="200">
        <v>53</v>
      </c>
      <c r="AK47" s="206">
        <v>52.37</v>
      </c>
      <c r="AL47" s="757"/>
      <c r="AM47" s="229">
        <v>52</v>
      </c>
      <c r="AN47" s="229">
        <v>50</v>
      </c>
      <c r="AO47" s="200"/>
      <c r="AP47" s="207">
        <v>59</v>
      </c>
      <c r="AQ47" s="757">
        <v>70</v>
      </c>
      <c r="AR47" s="229">
        <v>59</v>
      </c>
      <c r="AS47" s="229">
        <v>40</v>
      </c>
      <c r="AT47" s="200"/>
      <c r="AU47" s="206">
        <v>60.5</v>
      </c>
      <c r="AV47" s="757">
        <v>72</v>
      </c>
      <c r="AW47" s="229">
        <v>72</v>
      </c>
      <c r="AX47" s="229">
        <v>46</v>
      </c>
      <c r="AY47" s="200"/>
      <c r="AZ47" s="207"/>
      <c r="BA47" s="757">
        <v>68</v>
      </c>
      <c r="BB47" s="229"/>
      <c r="BC47" s="229">
        <v>72</v>
      </c>
      <c r="BD47" s="200"/>
      <c r="BE47" s="206"/>
      <c r="BF47" s="757"/>
      <c r="BG47" s="229"/>
      <c r="BH47" s="229"/>
      <c r="BI47" s="200">
        <v>54.5</v>
      </c>
      <c r="BJ47" s="207"/>
      <c r="BK47" s="676"/>
      <c r="BL47" s="200"/>
      <c r="BM47" s="199"/>
      <c r="BN47" s="200"/>
      <c r="BO47" s="207"/>
      <c r="BP47" s="664"/>
      <c r="BQ47" s="662"/>
      <c r="BR47" s="199"/>
      <c r="BS47" s="200"/>
      <c r="BT47" s="200"/>
      <c r="BU47" s="206"/>
      <c r="BV47" s="843">
        <v>68</v>
      </c>
      <c r="BW47" s="200">
        <v>63.428571428571431</v>
      </c>
      <c r="BX47" s="199">
        <f t="shared" si="2"/>
        <v>57.444444444444443</v>
      </c>
      <c r="BY47" s="200">
        <v>55.458571428571432</v>
      </c>
      <c r="BZ47" s="208">
        <v>65.86</v>
      </c>
    </row>
    <row r="48" spans="1:78">
      <c r="A48" s="197">
        <v>44</v>
      </c>
      <c r="B48" s="14" t="s">
        <v>64</v>
      </c>
      <c r="C48" s="751">
        <v>70</v>
      </c>
      <c r="D48" s="235">
        <v>76</v>
      </c>
      <c r="E48" s="199">
        <v>79</v>
      </c>
      <c r="F48" s="199">
        <v>80.8</v>
      </c>
      <c r="G48" s="687">
        <v>79.37</v>
      </c>
      <c r="H48" s="748">
        <v>5</v>
      </c>
      <c r="I48" s="236">
        <v>5</v>
      </c>
      <c r="J48" s="236">
        <v>4.71</v>
      </c>
      <c r="K48" s="235"/>
      <c r="L48" s="369">
        <v>5</v>
      </c>
      <c r="M48" s="748">
        <v>65</v>
      </c>
      <c r="N48" s="236">
        <v>61</v>
      </c>
      <c r="O48" s="199">
        <v>70</v>
      </c>
      <c r="P48" s="200">
        <v>65.900000000000006</v>
      </c>
      <c r="Q48" s="206">
        <v>70.09</v>
      </c>
      <c r="R48" s="748">
        <v>51</v>
      </c>
      <c r="S48" s="236">
        <v>83</v>
      </c>
      <c r="T48" s="236">
        <v>84</v>
      </c>
      <c r="U48" s="200">
        <v>62</v>
      </c>
      <c r="V48" s="207">
        <v>60</v>
      </c>
      <c r="W48" s="757">
        <v>60</v>
      </c>
      <c r="X48" s="229">
        <v>89</v>
      </c>
      <c r="Y48" s="229"/>
      <c r="Z48" s="200"/>
      <c r="AA48" s="206">
        <v>59.66</v>
      </c>
      <c r="AB48" s="757"/>
      <c r="AC48" s="229"/>
      <c r="AD48" s="229">
        <v>51</v>
      </c>
      <c r="AE48" s="200"/>
      <c r="AF48" s="207"/>
      <c r="AG48" s="757"/>
      <c r="AH48" s="229">
        <v>58</v>
      </c>
      <c r="AI48" s="229">
        <v>58</v>
      </c>
      <c r="AJ48" s="200">
        <v>60.75</v>
      </c>
      <c r="AK48" s="206">
        <v>58.12</v>
      </c>
      <c r="AL48" s="815">
        <v>88</v>
      </c>
      <c r="AM48" s="229"/>
      <c r="AN48" s="229">
        <v>77</v>
      </c>
      <c r="AO48" s="200">
        <v>78.33</v>
      </c>
      <c r="AP48" s="207">
        <v>64.5</v>
      </c>
      <c r="AQ48" s="757">
        <v>57</v>
      </c>
      <c r="AR48" s="229">
        <v>54</v>
      </c>
      <c r="AS48" s="229">
        <v>66</v>
      </c>
      <c r="AT48" s="200">
        <v>62.66</v>
      </c>
      <c r="AU48" s="206">
        <v>55</v>
      </c>
      <c r="AV48" s="757"/>
      <c r="AW48" s="229">
        <v>64</v>
      </c>
      <c r="AX48" s="229"/>
      <c r="AY48" s="200"/>
      <c r="AZ48" s="207"/>
      <c r="BA48" s="757"/>
      <c r="BB48" s="229">
        <v>46</v>
      </c>
      <c r="BC48" s="229"/>
      <c r="BD48" s="200">
        <v>61.5</v>
      </c>
      <c r="BE48" s="206"/>
      <c r="BF48" s="757"/>
      <c r="BG48" s="229">
        <v>76</v>
      </c>
      <c r="BH48" s="229">
        <v>85</v>
      </c>
      <c r="BI48" s="200">
        <v>81</v>
      </c>
      <c r="BJ48" s="207"/>
      <c r="BK48" s="676"/>
      <c r="BL48" s="200"/>
      <c r="BM48" s="199"/>
      <c r="BN48" s="200"/>
      <c r="BO48" s="207"/>
      <c r="BP48" s="664"/>
      <c r="BQ48" s="662"/>
      <c r="BR48" s="199"/>
      <c r="BS48" s="200"/>
      <c r="BT48" s="200"/>
      <c r="BU48" s="206"/>
      <c r="BV48" s="803">
        <v>65.166666666666671</v>
      </c>
      <c r="BW48" s="200">
        <v>67.444444444444443</v>
      </c>
      <c r="BX48" s="199">
        <f t="shared" si="2"/>
        <v>71.25</v>
      </c>
      <c r="BY48" s="200">
        <v>68.528888888888886</v>
      </c>
      <c r="BZ48" s="208">
        <v>63.82</v>
      </c>
    </row>
    <row r="49" spans="1:78">
      <c r="A49" s="197">
        <v>45</v>
      </c>
      <c r="B49" s="844" t="s">
        <v>65</v>
      </c>
      <c r="C49" s="812">
        <v>79</v>
      </c>
      <c r="D49" s="235">
        <v>74</v>
      </c>
      <c r="E49" s="199">
        <v>74</v>
      </c>
      <c r="F49" s="199">
        <v>80.11</v>
      </c>
      <c r="G49" s="687">
        <v>74.900000000000006</v>
      </c>
      <c r="H49" s="748">
        <v>4.5</v>
      </c>
      <c r="I49" s="236">
        <v>4</v>
      </c>
      <c r="J49" s="236">
        <v>4.1399999999999997</v>
      </c>
      <c r="K49" s="235">
        <v>4.7</v>
      </c>
      <c r="L49" s="369">
        <v>3.8</v>
      </c>
      <c r="M49" s="748">
        <v>78</v>
      </c>
      <c r="N49" s="236">
        <v>61</v>
      </c>
      <c r="O49" s="199">
        <v>49</v>
      </c>
      <c r="P49" s="200">
        <v>57</v>
      </c>
      <c r="Q49" s="206">
        <v>54.28</v>
      </c>
      <c r="R49" s="755">
        <v>68</v>
      </c>
      <c r="S49" s="645">
        <v>57</v>
      </c>
      <c r="T49" s="645">
        <v>68</v>
      </c>
      <c r="U49" s="209">
        <v>72.2</v>
      </c>
      <c r="V49" s="360">
        <v>57.83</v>
      </c>
      <c r="W49" s="757"/>
      <c r="X49" s="229"/>
      <c r="Y49" s="229">
        <v>90</v>
      </c>
      <c r="Z49" s="200">
        <v>59.75</v>
      </c>
      <c r="AA49" s="206">
        <v>59.5</v>
      </c>
      <c r="AB49" s="757">
        <v>73</v>
      </c>
      <c r="AC49" s="229">
        <v>67</v>
      </c>
      <c r="AD49" s="229">
        <v>82</v>
      </c>
      <c r="AE49" s="200"/>
      <c r="AF49" s="207">
        <v>50</v>
      </c>
      <c r="AG49" s="757">
        <v>57</v>
      </c>
      <c r="AH49" s="229">
        <v>53</v>
      </c>
      <c r="AI49" s="229">
        <v>45</v>
      </c>
      <c r="AJ49" s="200"/>
      <c r="AK49" s="206"/>
      <c r="AL49" s="815">
        <v>90</v>
      </c>
      <c r="AM49" s="229">
        <v>44</v>
      </c>
      <c r="AN49" s="229">
        <v>46</v>
      </c>
      <c r="AO49" s="200">
        <v>65</v>
      </c>
      <c r="AP49" s="207">
        <v>58</v>
      </c>
      <c r="AQ49" s="757">
        <v>86</v>
      </c>
      <c r="AR49" s="229"/>
      <c r="AS49" s="229">
        <v>47</v>
      </c>
      <c r="AT49" s="200">
        <v>30</v>
      </c>
      <c r="AU49" s="206">
        <v>61.75</v>
      </c>
      <c r="AV49" s="757"/>
      <c r="AW49" s="229"/>
      <c r="AX49" s="229">
        <v>95</v>
      </c>
      <c r="AY49" s="200"/>
      <c r="AZ49" s="207"/>
      <c r="BA49" s="757"/>
      <c r="BB49" s="229"/>
      <c r="BC49" s="229"/>
      <c r="BD49" s="200"/>
      <c r="BE49" s="206"/>
      <c r="BF49" s="757"/>
      <c r="BG49" s="229">
        <v>27</v>
      </c>
      <c r="BH49" s="229">
        <v>82</v>
      </c>
      <c r="BI49" s="200">
        <v>75</v>
      </c>
      <c r="BJ49" s="207">
        <v>52</v>
      </c>
      <c r="BK49" s="676"/>
      <c r="BL49" s="200"/>
      <c r="BM49" s="199"/>
      <c r="BN49" s="200"/>
      <c r="BO49" s="207"/>
      <c r="BP49" s="664"/>
      <c r="BQ49" s="662"/>
      <c r="BR49" s="199"/>
      <c r="BS49" s="200"/>
      <c r="BT49" s="200"/>
      <c r="BU49" s="206"/>
      <c r="BV49" s="843">
        <v>74.875</v>
      </c>
      <c r="BW49" s="200">
        <v>54.714285714285715</v>
      </c>
      <c r="BX49" s="199">
        <f t="shared" si="2"/>
        <v>67.8</v>
      </c>
      <c r="BY49" s="200">
        <v>62.198750000000004</v>
      </c>
      <c r="BZ49" s="208">
        <v>58.53</v>
      </c>
    </row>
    <row r="50" spans="1:78" s="800" customFormat="1">
      <c r="A50" s="779"/>
      <c r="B50" s="780" t="s">
        <v>66</v>
      </c>
      <c r="C50" s="781"/>
      <c r="D50" s="782">
        <v>73</v>
      </c>
      <c r="E50" s="783"/>
      <c r="F50" s="783">
        <v>72.81</v>
      </c>
      <c r="G50" s="784"/>
      <c r="H50" s="785"/>
      <c r="I50" s="786">
        <v>4.8</v>
      </c>
      <c r="J50" s="786"/>
      <c r="K50" s="782">
        <v>4</v>
      </c>
      <c r="L50" s="787">
        <v>4.5</v>
      </c>
      <c r="M50" s="785"/>
      <c r="N50" s="786">
        <v>58</v>
      </c>
      <c r="O50" s="783"/>
      <c r="P50" s="788">
        <v>68.5</v>
      </c>
      <c r="Q50" s="789"/>
      <c r="R50" s="790"/>
      <c r="S50" s="791">
        <v>67</v>
      </c>
      <c r="T50" s="791"/>
      <c r="U50" s="792">
        <v>53.16</v>
      </c>
      <c r="V50" s="793"/>
      <c r="W50" s="778"/>
      <c r="X50" s="794">
        <v>66</v>
      </c>
      <c r="Y50" s="794"/>
      <c r="Z50" s="788">
        <v>38</v>
      </c>
      <c r="AA50" s="789"/>
      <c r="AB50" s="778"/>
      <c r="AC50" s="794"/>
      <c r="AD50" s="794"/>
      <c r="AE50" s="788">
        <v>69</v>
      </c>
      <c r="AF50" s="795"/>
      <c r="AG50" s="778"/>
      <c r="AH50" s="794"/>
      <c r="AI50" s="794"/>
      <c r="AJ50" s="788">
        <v>55.66</v>
      </c>
      <c r="AK50" s="789"/>
      <c r="AL50" s="778"/>
      <c r="AM50" s="794">
        <v>36</v>
      </c>
      <c r="AN50" s="794"/>
      <c r="AO50" s="788">
        <v>90</v>
      </c>
      <c r="AP50" s="795"/>
      <c r="AQ50" s="778"/>
      <c r="AR50" s="794">
        <v>33</v>
      </c>
      <c r="AS50" s="783"/>
      <c r="AT50" s="788">
        <v>56</v>
      </c>
      <c r="AU50" s="789"/>
      <c r="AV50" s="778"/>
      <c r="AW50" s="794"/>
      <c r="AX50" s="783"/>
      <c r="AY50" s="788">
        <v>80</v>
      </c>
      <c r="AZ50" s="795"/>
      <c r="BA50" s="778"/>
      <c r="BB50" s="794"/>
      <c r="BC50" s="794"/>
      <c r="BD50" s="788"/>
      <c r="BE50" s="789"/>
      <c r="BF50" s="778"/>
      <c r="BG50" s="794">
        <v>69</v>
      </c>
      <c r="BH50" s="783"/>
      <c r="BI50" s="788">
        <v>69</v>
      </c>
      <c r="BJ50" s="795"/>
      <c r="BK50" s="796"/>
      <c r="BL50" s="788"/>
      <c r="BM50" s="783"/>
      <c r="BN50" s="788"/>
      <c r="BO50" s="795"/>
      <c r="BP50" s="797"/>
      <c r="BQ50" s="798"/>
      <c r="BR50" s="783"/>
      <c r="BS50" s="788"/>
      <c r="BT50" s="788"/>
      <c r="BU50" s="789"/>
      <c r="BV50" s="805"/>
      <c r="BW50" s="788">
        <v>57.428571428571431</v>
      </c>
      <c r="BX50" s="783"/>
      <c r="BY50" s="788">
        <v>65.212999999999994</v>
      </c>
      <c r="BZ50" s="799"/>
    </row>
    <row r="51" spans="1:78">
      <c r="A51" s="197">
        <v>46</v>
      </c>
      <c r="B51" s="14" t="s">
        <v>67</v>
      </c>
      <c r="C51" s="751">
        <v>67</v>
      </c>
      <c r="D51" s="235">
        <v>75</v>
      </c>
      <c r="E51" s="199">
        <v>68</v>
      </c>
      <c r="F51" s="199">
        <v>71.69</v>
      </c>
      <c r="G51" s="687">
        <v>75.7</v>
      </c>
      <c r="H51" s="748">
        <v>4.5</v>
      </c>
      <c r="I51" s="236">
        <v>4.3</v>
      </c>
      <c r="J51" s="236">
        <v>4.2699999999999996</v>
      </c>
      <c r="K51" s="235">
        <v>4.2</v>
      </c>
      <c r="L51" s="369">
        <v>4.4000000000000004</v>
      </c>
      <c r="M51" s="748">
        <v>72</v>
      </c>
      <c r="N51" s="236">
        <v>63</v>
      </c>
      <c r="O51" s="199">
        <v>53</v>
      </c>
      <c r="P51" s="200">
        <v>59.07</v>
      </c>
      <c r="Q51" s="206">
        <v>59.43</v>
      </c>
      <c r="R51" s="755">
        <v>66</v>
      </c>
      <c r="S51" s="645">
        <v>69</v>
      </c>
      <c r="T51" s="645">
        <v>66</v>
      </c>
      <c r="U51" s="209">
        <v>63.1</v>
      </c>
      <c r="V51" s="360">
        <v>64.25</v>
      </c>
      <c r="W51" s="757">
        <v>75</v>
      </c>
      <c r="X51" s="229">
        <v>68</v>
      </c>
      <c r="Y51" s="229">
        <v>69</v>
      </c>
      <c r="Z51" s="200">
        <v>65.25</v>
      </c>
      <c r="AA51" s="206">
        <v>61.33</v>
      </c>
      <c r="AB51" s="757">
        <v>44</v>
      </c>
      <c r="AC51" s="229">
        <v>56</v>
      </c>
      <c r="AD51" s="229">
        <v>36</v>
      </c>
      <c r="AE51" s="200">
        <v>77</v>
      </c>
      <c r="AF51" s="207"/>
      <c r="AG51" s="757">
        <v>63</v>
      </c>
      <c r="AH51" s="229">
        <v>70</v>
      </c>
      <c r="AI51" s="229">
        <v>42</v>
      </c>
      <c r="AJ51" s="200">
        <v>53.2</v>
      </c>
      <c r="AK51" s="206">
        <v>56.87</v>
      </c>
      <c r="AL51" s="815">
        <v>84</v>
      </c>
      <c r="AM51" s="229">
        <v>86</v>
      </c>
      <c r="AN51" s="229">
        <v>66</v>
      </c>
      <c r="AO51" s="200">
        <v>62</v>
      </c>
      <c r="AP51" s="207">
        <v>51.66</v>
      </c>
      <c r="AQ51" s="757">
        <v>91</v>
      </c>
      <c r="AR51" s="229">
        <v>79</v>
      </c>
      <c r="AS51" s="229">
        <v>52</v>
      </c>
      <c r="AT51" s="200">
        <v>73</v>
      </c>
      <c r="AU51" s="206">
        <v>54.33</v>
      </c>
      <c r="AV51" s="757">
        <v>58</v>
      </c>
      <c r="AW51" s="229">
        <v>78</v>
      </c>
      <c r="AX51" s="229">
        <v>62</v>
      </c>
      <c r="AY51" s="200"/>
      <c r="AZ51" s="207">
        <v>70</v>
      </c>
      <c r="BA51" s="757"/>
      <c r="BB51" s="229"/>
      <c r="BC51" s="229"/>
      <c r="BD51" s="200"/>
      <c r="BE51" s="206"/>
      <c r="BF51" s="818">
        <v>49</v>
      </c>
      <c r="BG51" s="229">
        <v>64</v>
      </c>
      <c r="BH51" s="229">
        <v>84</v>
      </c>
      <c r="BI51" s="200">
        <v>67</v>
      </c>
      <c r="BJ51" s="207">
        <v>77.66</v>
      </c>
      <c r="BK51" s="676"/>
      <c r="BL51" s="200"/>
      <c r="BM51" s="199"/>
      <c r="BN51" s="200"/>
      <c r="BO51" s="207"/>
      <c r="BP51" s="664"/>
      <c r="BQ51" s="662"/>
      <c r="BR51" s="199"/>
      <c r="BS51" s="200"/>
      <c r="BT51" s="200"/>
      <c r="BU51" s="206"/>
      <c r="BV51" s="803">
        <v>66.900000000000006</v>
      </c>
      <c r="BW51" s="200">
        <v>70.8</v>
      </c>
      <c r="BX51" s="199">
        <f t="shared" ref="BX51:BX77" si="3">AVERAGE(E51,O51,T51,Y51,AD51,AI51,AN51,AS51,AX51,BC51,BH51,BM51,BR51)</f>
        <v>59.8</v>
      </c>
      <c r="BY51" s="200">
        <v>65.478000000000009</v>
      </c>
      <c r="BZ51" s="208">
        <v>63.47</v>
      </c>
    </row>
    <row r="52" spans="1:78">
      <c r="A52" s="197">
        <v>47</v>
      </c>
      <c r="B52" s="808" t="s">
        <v>68</v>
      </c>
      <c r="C52" s="751">
        <v>63</v>
      </c>
      <c r="D52" s="235">
        <v>76</v>
      </c>
      <c r="E52" s="199">
        <v>71</v>
      </c>
      <c r="F52" s="199">
        <v>72.400000000000006</v>
      </c>
      <c r="G52" s="687">
        <v>75.86</v>
      </c>
      <c r="H52" s="748">
        <v>4.5</v>
      </c>
      <c r="I52" s="236">
        <v>4.5</v>
      </c>
      <c r="J52" s="236">
        <v>4.8</v>
      </c>
      <c r="K52" s="235">
        <v>4.7</v>
      </c>
      <c r="L52" s="369">
        <v>4.8</v>
      </c>
      <c r="M52" s="748">
        <v>67</v>
      </c>
      <c r="N52" s="236">
        <v>65</v>
      </c>
      <c r="O52" s="199">
        <v>59</v>
      </c>
      <c r="P52" s="200">
        <v>60.09</v>
      </c>
      <c r="Q52" s="206">
        <v>62.33</v>
      </c>
      <c r="R52" s="755">
        <v>50</v>
      </c>
      <c r="S52" s="645">
        <v>56</v>
      </c>
      <c r="T52" s="645">
        <v>62</v>
      </c>
      <c r="U52" s="209">
        <v>63.69</v>
      </c>
      <c r="V52" s="360">
        <v>58</v>
      </c>
      <c r="W52" s="818">
        <v>48</v>
      </c>
      <c r="X52" s="229"/>
      <c r="Y52" s="229">
        <v>52</v>
      </c>
      <c r="Z52" s="200">
        <v>55</v>
      </c>
      <c r="AA52" s="206">
        <v>53.5</v>
      </c>
      <c r="AB52" s="757">
        <v>57</v>
      </c>
      <c r="AC52" s="229">
        <v>68</v>
      </c>
      <c r="AD52" s="229">
        <v>53</v>
      </c>
      <c r="AE52" s="200">
        <v>70.66</v>
      </c>
      <c r="AF52" s="207"/>
      <c r="AG52" s="757">
        <v>70</v>
      </c>
      <c r="AH52" s="229">
        <v>78</v>
      </c>
      <c r="AI52" s="229">
        <v>59</v>
      </c>
      <c r="AJ52" s="200">
        <v>56</v>
      </c>
      <c r="AK52" s="206">
        <v>62.55</v>
      </c>
      <c r="AL52" s="757"/>
      <c r="AM52" s="229">
        <v>75</v>
      </c>
      <c r="AN52" s="229">
        <v>67</v>
      </c>
      <c r="AO52" s="200">
        <v>39.33</v>
      </c>
      <c r="AP52" s="207">
        <v>77</v>
      </c>
      <c r="AQ52" s="757"/>
      <c r="AR52" s="229">
        <v>73</v>
      </c>
      <c r="AS52" s="229">
        <v>59</v>
      </c>
      <c r="AT52" s="200">
        <v>50</v>
      </c>
      <c r="AU52" s="206">
        <v>63</v>
      </c>
      <c r="AV52" s="757">
        <v>57</v>
      </c>
      <c r="AW52" s="229">
        <v>57</v>
      </c>
      <c r="AX52" s="229"/>
      <c r="AY52" s="200">
        <v>40</v>
      </c>
      <c r="AZ52" s="207"/>
      <c r="BA52" s="757"/>
      <c r="BB52" s="229"/>
      <c r="BC52" s="229"/>
      <c r="BD52" s="200"/>
      <c r="BE52" s="206">
        <v>72</v>
      </c>
      <c r="BF52" s="757"/>
      <c r="BG52" s="229">
        <v>81</v>
      </c>
      <c r="BH52" s="229"/>
      <c r="BI52" s="200">
        <v>78.599999999999994</v>
      </c>
      <c r="BJ52" s="207">
        <v>66.66</v>
      </c>
      <c r="BK52" s="676"/>
      <c r="BL52" s="200"/>
      <c r="BM52" s="199"/>
      <c r="BN52" s="200"/>
      <c r="BO52" s="207"/>
      <c r="BP52" s="664"/>
      <c r="BQ52" s="662"/>
      <c r="BR52" s="199"/>
      <c r="BS52" s="200"/>
      <c r="BT52" s="200"/>
      <c r="BU52" s="206"/>
      <c r="BV52" s="809">
        <v>58.857142857142854</v>
      </c>
      <c r="BW52" s="200">
        <v>69.888888888888886</v>
      </c>
      <c r="BX52" s="199">
        <f t="shared" si="3"/>
        <v>60.25</v>
      </c>
      <c r="BY52" s="200">
        <v>59.22</v>
      </c>
      <c r="BZ52" s="208">
        <v>65.650000000000006</v>
      </c>
    </row>
    <row r="53" spans="1:78">
      <c r="A53" s="197">
        <v>48</v>
      </c>
      <c r="B53" s="808" t="s">
        <v>69</v>
      </c>
      <c r="C53" s="751">
        <v>57</v>
      </c>
      <c r="D53" s="235">
        <v>74</v>
      </c>
      <c r="E53" s="199">
        <v>68</v>
      </c>
      <c r="F53" s="199">
        <v>66.25</v>
      </c>
      <c r="G53" s="687">
        <v>69.680000000000007</v>
      </c>
      <c r="H53" s="748">
        <v>4.4000000000000004</v>
      </c>
      <c r="I53" s="236">
        <v>4.5</v>
      </c>
      <c r="J53" s="236">
        <v>4.13</v>
      </c>
      <c r="K53" s="235">
        <v>4.2</v>
      </c>
      <c r="L53" s="369">
        <v>4.8</v>
      </c>
      <c r="M53" s="748">
        <v>56</v>
      </c>
      <c r="N53" s="236">
        <v>69</v>
      </c>
      <c r="O53" s="199">
        <v>56</v>
      </c>
      <c r="P53" s="200">
        <v>68.16</v>
      </c>
      <c r="Q53" s="206">
        <v>68.2</v>
      </c>
      <c r="R53" s="839">
        <v>40</v>
      </c>
      <c r="S53" s="645">
        <v>61</v>
      </c>
      <c r="T53" s="645">
        <v>59</v>
      </c>
      <c r="U53" s="209">
        <v>52</v>
      </c>
      <c r="V53" s="360">
        <v>58.77</v>
      </c>
      <c r="W53" s="757"/>
      <c r="X53" s="229">
        <v>95</v>
      </c>
      <c r="Y53" s="229">
        <v>47</v>
      </c>
      <c r="Z53" s="200"/>
      <c r="AA53" s="206">
        <v>50</v>
      </c>
      <c r="AB53" s="757"/>
      <c r="AC53" s="229">
        <v>63</v>
      </c>
      <c r="AD53" s="229"/>
      <c r="AE53" s="200"/>
      <c r="AF53" s="207"/>
      <c r="AG53" s="818">
        <v>44</v>
      </c>
      <c r="AH53" s="229">
        <v>63</v>
      </c>
      <c r="AI53" s="229">
        <v>61</v>
      </c>
      <c r="AJ53" s="200">
        <v>45.2</v>
      </c>
      <c r="AK53" s="206">
        <v>54.25</v>
      </c>
      <c r="AL53" s="815">
        <v>90</v>
      </c>
      <c r="AM53" s="229">
        <v>56</v>
      </c>
      <c r="AN53" s="229">
        <v>65</v>
      </c>
      <c r="AO53" s="200">
        <v>61</v>
      </c>
      <c r="AP53" s="207">
        <v>78</v>
      </c>
      <c r="AQ53" s="757">
        <v>58</v>
      </c>
      <c r="AR53" s="229">
        <v>40</v>
      </c>
      <c r="AS53" s="229">
        <v>61</v>
      </c>
      <c r="AT53" s="200">
        <v>44</v>
      </c>
      <c r="AU53" s="206">
        <v>59.5</v>
      </c>
      <c r="AV53" s="757">
        <v>60</v>
      </c>
      <c r="AW53" s="229">
        <v>40</v>
      </c>
      <c r="AX53" s="229"/>
      <c r="AY53" s="200"/>
      <c r="AZ53" s="207"/>
      <c r="BA53" s="757"/>
      <c r="BB53" s="229"/>
      <c r="BC53" s="229"/>
      <c r="BD53" s="200"/>
      <c r="BE53" s="206"/>
      <c r="BF53" s="757"/>
      <c r="BG53" s="229">
        <v>84</v>
      </c>
      <c r="BH53" s="229">
        <v>70</v>
      </c>
      <c r="BI53" s="200">
        <v>69.5</v>
      </c>
      <c r="BJ53" s="207">
        <v>46</v>
      </c>
      <c r="BK53" s="676"/>
      <c r="BL53" s="200"/>
      <c r="BM53" s="199"/>
      <c r="BN53" s="200"/>
      <c r="BO53" s="207"/>
      <c r="BP53" s="664"/>
      <c r="BQ53" s="662"/>
      <c r="BR53" s="199"/>
      <c r="BS53" s="200"/>
      <c r="BT53" s="200"/>
      <c r="BU53" s="206"/>
      <c r="BV53" s="809">
        <v>57.857142857142854</v>
      </c>
      <c r="BW53" s="200">
        <v>64.5</v>
      </c>
      <c r="BX53" s="199">
        <f t="shared" si="3"/>
        <v>60.875</v>
      </c>
      <c r="BY53" s="200">
        <v>58.332499999999996</v>
      </c>
      <c r="BZ53" s="208">
        <v>60.55</v>
      </c>
    </row>
    <row r="54" spans="1:78">
      <c r="A54" s="197">
        <v>49</v>
      </c>
      <c r="B54" s="808" t="s">
        <v>70</v>
      </c>
      <c r="C54" s="751">
        <v>62</v>
      </c>
      <c r="D54" s="235">
        <v>70</v>
      </c>
      <c r="E54" s="199">
        <v>67</v>
      </c>
      <c r="F54" s="199">
        <v>77.33</v>
      </c>
      <c r="G54" s="687">
        <v>68.31</v>
      </c>
      <c r="H54" s="813">
        <v>3.9</v>
      </c>
      <c r="I54" s="814">
        <v>3.9</v>
      </c>
      <c r="J54" s="236">
        <v>4.1500000000000004</v>
      </c>
      <c r="K54" s="235">
        <v>4.3</v>
      </c>
      <c r="L54" s="369">
        <v>4.8</v>
      </c>
      <c r="M54" s="813">
        <v>42</v>
      </c>
      <c r="N54" s="814">
        <v>54</v>
      </c>
      <c r="O54" s="199">
        <v>50</v>
      </c>
      <c r="P54" s="200">
        <v>59.62</v>
      </c>
      <c r="Q54" s="206">
        <v>50.33</v>
      </c>
      <c r="R54" s="839">
        <v>44</v>
      </c>
      <c r="S54" s="645">
        <v>54</v>
      </c>
      <c r="T54" s="645">
        <v>58</v>
      </c>
      <c r="U54" s="209">
        <v>62.5</v>
      </c>
      <c r="V54" s="360">
        <v>56.9</v>
      </c>
      <c r="W54" s="757">
        <v>66</v>
      </c>
      <c r="X54" s="229">
        <v>72</v>
      </c>
      <c r="Y54" s="229">
        <v>59</v>
      </c>
      <c r="Z54" s="200">
        <v>44.66</v>
      </c>
      <c r="AA54" s="206">
        <v>52.5</v>
      </c>
      <c r="AB54" s="757">
        <v>46</v>
      </c>
      <c r="AC54" s="229">
        <v>71</v>
      </c>
      <c r="AD54" s="229">
        <v>52</v>
      </c>
      <c r="AE54" s="200"/>
      <c r="AF54" s="207">
        <v>48</v>
      </c>
      <c r="AG54" s="757">
        <v>53</v>
      </c>
      <c r="AH54" s="229">
        <v>52</v>
      </c>
      <c r="AI54" s="229">
        <v>43</v>
      </c>
      <c r="AJ54" s="200">
        <v>52.6</v>
      </c>
      <c r="AK54" s="206">
        <v>47.66</v>
      </c>
      <c r="AL54" s="757"/>
      <c r="AM54" s="229">
        <v>52</v>
      </c>
      <c r="AN54" s="229">
        <v>60</v>
      </c>
      <c r="AO54" s="200">
        <v>62</v>
      </c>
      <c r="AP54" s="207">
        <v>52</v>
      </c>
      <c r="AQ54" s="757">
        <v>36</v>
      </c>
      <c r="AR54" s="229">
        <v>50</v>
      </c>
      <c r="AS54" s="229">
        <v>50</v>
      </c>
      <c r="AT54" s="200">
        <v>66</v>
      </c>
      <c r="AU54" s="206">
        <v>57</v>
      </c>
      <c r="AV54" s="757"/>
      <c r="AW54" s="229">
        <v>34</v>
      </c>
      <c r="AX54" s="229">
        <v>54</v>
      </c>
      <c r="AY54" s="200">
        <v>50</v>
      </c>
      <c r="AZ54" s="207">
        <v>55</v>
      </c>
      <c r="BA54" s="757"/>
      <c r="BB54" s="229">
        <v>50</v>
      </c>
      <c r="BC54" s="229">
        <v>67</v>
      </c>
      <c r="BD54" s="200"/>
      <c r="BE54" s="206"/>
      <c r="BF54" s="757"/>
      <c r="BG54" s="229">
        <v>36</v>
      </c>
      <c r="BH54" s="229">
        <v>61</v>
      </c>
      <c r="BI54" s="200">
        <v>85</v>
      </c>
      <c r="BJ54" s="207">
        <v>45</v>
      </c>
      <c r="BK54" s="676"/>
      <c r="BL54" s="200"/>
      <c r="BM54" s="199"/>
      <c r="BN54" s="200"/>
      <c r="BO54" s="207"/>
      <c r="BP54" s="664"/>
      <c r="BQ54" s="662"/>
      <c r="BR54" s="199"/>
      <c r="BS54" s="200"/>
      <c r="BT54" s="200"/>
      <c r="BU54" s="206"/>
      <c r="BV54" s="809">
        <v>49.857142857142854</v>
      </c>
      <c r="BW54" s="200">
        <v>54.090909090909093</v>
      </c>
      <c r="BX54" s="199">
        <f t="shared" si="3"/>
        <v>56.454545454545453</v>
      </c>
      <c r="BY54" s="200">
        <v>61.298000000000002</v>
      </c>
      <c r="BZ54" s="208">
        <v>53.27</v>
      </c>
    </row>
    <row r="55" spans="1:78">
      <c r="A55" s="197">
        <v>50</v>
      </c>
      <c r="B55" s="14" t="s">
        <v>71</v>
      </c>
      <c r="C55" s="751">
        <v>75</v>
      </c>
      <c r="D55" s="235">
        <v>80</v>
      </c>
      <c r="E55" s="199">
        <v>72</v>
      </c>
      <c r="F55" s="199">
        <v>74.11</v>
      </c>
      <c r="G55" s="687">
        <v>77.42</v>
      </c>
      <c r="H55" s="748">
        <v>4.7</v>
      </c>
      <c r="I55" s="236">
        <v>4.5999999999999996</v>
      </c>
      <c r="J55" s="236">
        <v>4.8899999999999997</v>
      </c>
      <c r="K55" s="235">
        <v>4.5999999999999996</v>
      </c>
      <c r="L55" s="369">
        <v>4.9000000000000004</v>
      </c>
      <c r="M55" s="748">
        <v>68</v>
      </c>
      <c r="N55" s="236">
        <v>63</v>
      </c>
      <c r="O55" s="199">
        <v>52</v>
      </c>
      <c r="P55" s="200">
        <v>55.15</v>
      </c>
      <c r="Q55" s="206">
        <v>55.31</v>
      </c>
      <c r="R55" s="755">
        <v>70</v>
      </c>
      <c r="S55" s="645">
        <v>67</v>
      </c>
      <c r="T55" s="645">
        <v>71</v>
      </c>
      <c r="U55" s="209">
        <v>74.5</v>
      </c>
      <c r="V55" s="360">
        <v>67.45</v>
      </c>
      <c r="W55" s="840">
        <v>80</v>
      </c>
      <c r="X55" s="229">
        <v>69</v>
      </c>
      <c r="Y55" s="229">
        <v>65</v>
      </c>
      <c r="Z55" s="200">
        <v>89.25</v>
      </c>
      <c r="AA55" s="206">
        <v>73</v>
      </c>
      <c r="AB55" s="757">
        <v>52</v>
      </c>
      <c r="AC55" s="229">
        <v>48</v>
      </c>
      <c r="AD55" s="229">
        <v>91</v>
      </c>
      <c r="AE55" s="200">
        <v>63.66</v>
      </c>
      <c r="AF55" s="207">
        <v>77</v>
      </c>
      <c r="AG55" s="815">
        <v>69</v>
      </c>
      <c r="AH55" s="816">
        <v>39</v>
      </c>
      <c r="AI55" s="229">
        <v>48</v>
      </c>
      <c r="AJ55" s="200">
        <v>49.87</v>
      </c>
      <c r="AK55" s="206">
        <v>56.22</v>
      </c>
      <c r="AL55" s="757">
        <v>65</v>
      </c>
      <c r="AM55" s="229">
        <v>92</v>
      </c>
      <c r="AN55" s="229">
        <v>64</v>
      </c>
      <c r="AO55" s="200">
        <v>68.75</v>
      </c>
      <c r="AP55" s="207">
        <v>60.42</v>
      </c>
      <c r="AQ55" s="757">
        <v>56</v>
      </c>
      <c r="AR55" s="229">
        <v>69</v>
      </c>
      <c r="AS55" s="229">
        <v>57</v>
      </c>
      <c r="AT55" s="200">
        <v>67</v>
      </c>
      <c r="AU55" s="206">
        <v>65</v>
      </c>
      <c r="AV55" s="757">
        <v>69</v>
      </c>
      <c r="AW55" s="229">
        <v>83</v>
      </c>
      <c r="AX55" s="229">
        <v>85</v>
      </c>
      <c r="AY55" s="200"/>
      <c r="AZ55" s="207"/>
      <c r="BA55" s="757"/>
      <c r="BB55" s="229"/>
      <c r="BC55" s="229"/>
      <c r="BD55" s="200"/>
      <c r="BE55" s="206"/>
      <c r="BF55" s="757">
        <v>72</v>
      </c>
      <c r="BG55" s="229">
        <v>45</v>
      </c>
      <c r="BH55" s="229">
        <v>67</v>
      </c>
      <c r="BI55" s="200"/>
      <c r="BJ55" s="207">
        <v>65</v>
      </c>
      <c r="BK55" s="676"/>
      <c r="BL55" s="200">
        <v>58</v>
      </c>
      <c r="BM55" s="199">
        <v>74</v>
      </c>
      <c r="BN55" s="200"/>
      <c r="BO55" s="207"/>
      <c r="BP55" s="664"/>
      <c r="BQ55" s="662"/>
      <c r="BR55" s="199"/>
      <c r="BS55" s="200"/>
      <c r="BT55" s="200"/>
      <c r="BU55" s="206"/>
      <c r="BV55" s="803">
        <v>67.599999999999994</v>
      </c>
      <c r="BW55" s="200">
        <v>64.818181818181813</v>
      </c>
      <c r="BX55" s="199">
        <f t="shared" si="3"/>
        <v>67.818181818181813</v>
      </c>
      <c r="BY55" s="200">
        <v>67.62222222222222</v>
      </c>
      <c r="BZ55" s="208">
        <v>66.31</v>
      </c>
    </row>
    <row r="56" spans="1:78">
      <c r="A56" s="197">
        <v>51</v>
      </c>
      <c r="B56" s="14" t="s">
        <v>72</v>
      </c>
      <c r="C56" s="751">
        <v>69</v>
      </c>
      <c r="D56" s="235">
        <v>76</v>
      </c>
      <c r="E56" s="199">
        <v>74</v>
      </c>
      <c r="F56" s="199">
        <v>81.31</v>
      </c>
      <c r="G56" s="687">
        <v>82.65</v>
      </c>
      <c r="H56" s="748">
        <v>4.4000000000000004</v>
      </c>
      <c r="I56" s="236">
        <v>4.3</v>
      </c>
      <c r="J56" s="236">
        <v>4.45</v>
      </c>
      <c r="K56" s="235">
        <v>4.5999999999999996</v>
      </c>
      <c r="L56" s="369">
        <v>4.7</v>
      </c>
      <c r="M56" s="748">
        <v>74</v>
      </c>
      <c r="N56" s="236">
        <v>51</v>
      </c>
      <c r="O56" s="199">
        <v>54</v>
      </c>
      <c r="P56" s="200">
        <v>68.81</v>
      </c>
      <c r="Q56" s="206">
        <v>66.599999999999994</v>
      </c>
      <c r="R56" s="755">
        <v>62</v>
      </c>
      <c r="S56" s="645">
        <v>69</v>
      </c>
      <c r="T56" s="645">
        <v>68</v>
      </c>
      <c r="U56" s="209">
        <v>62.54</v>
      </c>
      <c r="V56" s="360">
        <v>67</v>
      </c>
      <c r="W56" s="757">
        <v>64</v>
      </c>
      <c r="X56" s="229">
        <v>68</v>
      </c>
      <c r="Y56" s="229">
        <v>51</v>
      </c>
      <c r="Z56" s="200">
        <v>53.28</v>
      </c>
      <c r="AA56" s="206">
        <v>70.5</v>
      </c>
      <c r="AB56" s="757">
        <v>67</v>
      </c>
      <c r="AC56" s="229">
        <v>67</v>
      </c>
      <c r="AD56" s="229">
        <v>72</v>
      </c>
      <c r="AE56" s="200">
        <v>72</v>
      </c>
      <c r="AF56" s="207">
        <v>67</v>
      </c>
      <c r="AG56" s="815">
        <v>70</v>
      </c>
      <c r="AH56" s="816">
        <v>54</v>
      </c>
      <c r="AI56" s="229">
        <v>54</v>
      </c>
      <c r="AJ56" s="200">
        <v>58</v>
      </c>
      <c r="AK56" s="206">
        <v>61.06</v>
      </c>
      <c r="AL56" s="757">
        <v>73</v>
      </c>
      <c r="AM56" s="229"/>
      <c r="AN56" s="229">
        <v>59</v>
      </c>
      <c r="AO56" s="200">
        <v>80.599999999999994</v>
      </c>
      <c r="AP56" s="207">
        <v>68.16</v>
      </c>
      <c r="AQ56" s="757">
        <v>61</v>
      </c>
      <c r="AR56" s="229"/>
      <c r="AS56" s="229">
        <v>48</v>
      </c>
      <c r="AT56" s="200">
        <v>56.66</v>
      </c>
      <c r="AU56" s="206">
        <v>64.62</v>
      </c>
      <c r="AV56" s="757">
        <v>66</v>
      </c>
      <c r="AW56" s="229">
        <v>46</v>
      </c>
      <c r="AX56" s="229">
        <v>63</v>
      </c>
      <c r="AY56" s="200">
        <v>72</v>
      </c>
      <c r="AZ56" s="207">
        <v>84</v>
      </c>
      <c r="BA56" s="757"/>
      <c r="BB56" s="229"/>
      <c r="BC56" s="229">
        <v>47</v>
      </c>
      <c r="BD56" s="200">
        <v>46</v>
      </c>
      <c r="BE56" s="206"/>
      <c r="BF56" s="757">
        <v>56</v>
      </c>
      <c r="BG56" s="229">
        <v>55</v>
      </c>
      <c r="BH56" s="229">
        <v>81</v>
      </c>
      <c r="BI56" s="200">
        <v>87.66</v>
      </c>
      <c r="BJ56" s="207">
        <v>46</v>
      </c>
      <c r="BK56" s="676"/>
      <c r="BL56" s="200"/>
      <c r="BM56" s="199"/>
      <c r="BN56" s="200"/>
      <c r="BO56" s="207"/>
      <c r="BP56" s="664"/>
      <c r="BQ56" s="662"/>
      <c r="BR56" s="199"/>
      <c r="BS56" s="200"/>
      <c r="BT56" s="200"/>
      <c r="BU56" s="206"/>
      <c r="BV56" s="803">
        <v>66.2</v>
      </c>
      <c r="BW56" s="200">
        <v>60.75</v>
      </c>
      <c r="BX56" s="199">
        <f t="shared" si="3"/>
        <v>61</v>
      </c>
      <c r="BY56" s="200">
        <v>67.08</v>
      </c>
      <c r="BZ56" s="208">
        <v>67.75</v>
      </c>
    </row>
    <row r="57" spans="1:78">
      <c r="A57" s="197">
        <v>52</v>
      </c>
      <c r="B57" s="808" t="s">
        <v>73</v>
      </c>
      <c r="C57" s="751">
        <v>56</v>
      </c>
      <c r="D57" s="235">
        <v>74</v>
      </c>
      <c r="E57" s="199">
        <v>67</v>
      </c>
      <c r="F57" s="199">
        <v>73.599999999999994</v>
      </c>
      <c r="G57" s="687">
        <v>74</v>
      </c>
      <c r="H57" s="748">
        <v>4</v>
      </c>
      <c r="I57" s="236">
        <v>3.8</v>
      </c>
      <c r="J57" s="236">
        <v>4.63</v>
      </c>
      <c r="K57" s="235">
        <v>4.8</v>
      </c>
      <c r="L57" s="369">
        <v>4.5</v>
      </c>
      <c r="M57" s="813">
        <v>45</v>
      </c>
      <c r="N57" s="814">
        <v>53</v>
      </c>
      <c r="O57" s="199">
        <v>53</v>
      </c>
      <c r="P57" s="200">
        <v>60.6</v>
      </c>
      <c r="Q57" s="206">
        <v>49.5</v>
      </c>
      <c r="R57" s="755">
        <v>52</v>
      </c>
      <c r="S57" s="645">
        <v>58</v>
      </c>
      <c r="T57" s="645">
        <v>59</v>
      </c>
      <c r="U57" s="209">
        <v>62.85</v>
      </c>
      <c r="V57" s="360">
        <v>55.14</v>
      </c>
      <c r="W57" s="818">
        <v>43</v>
      </c>
      <c r="X57" s="229">
        <v>57</v>
      </c>
      <c r="Y57" s="229">
        <v>66</v>
      </c>
      <c r="Z57" s="200">
        <v>38</v>
      </c>
      <c r="AA57" s="206">
        <v>45.66</v>
      </c>
      <c r="AB57" s="757">
        <v>58</v>
      </c>
      <c r="AC57" s="229">
        <v>59</v>
      </c>
      <c r="AD57" s="229">
        <v>40</v>
      </c>
      <c r="AE57" s="200">
        <v>49</v>
      </c>
      <c r="AF57" s="207">
        <v>74</v>
      </c>
      <c r="AG57" s="757"/>
      <c r="AH57" s="229">
        <v>48</v>
      </c>
      <c r="AI57" s="229"/>
      <c r="AJ57" s="200">
        <v>48.66</v>
      </c>
      <c r="AK57" s="206">
        <v>49</v>
      </c>
      <c r="AL57" s="757"/>
      <c r="AM57" s="229"/>
      <c r="AN57" s="229">
        <v>20</v>
      </c>
      <c r="AO57" s="200">
        <v>66.5</v>
      </c>
      <c r="AP57" s="207">
        <v>56.33</v>
      </c>
      <c r="AQ57" s="757"/>
      <c r="AR57" s="229"/>
      <c r="AS57" s="229"/>
      <c r="AT57" s="200">
        <v>59</v>
      </c>
      <c r="AU57" s="206">
        <v>61.5</v>
      </c>
      <c r="AV57" s="818">
        <v>14</v>
      </c>
      <c r="AW57" s="229">
        <v>71</v>
      </c>
      <c r="AX57" s="229">
        <v>59</v>
      </c>
      <c r="AY57" s="200">
        <v>75</v>
      </c>
      <c r="AZ57" s="207"/>
      <c r="BA57" s="757"/>
      <c r="BB57" s="229"/>
      <c r="BC57" s="229"/>
      <c r="BD57" s="200"/>
      <c r="BE57" s="206"/>
      <c r="BF57" s="757"/>
      <c r="BG57" s="229"/>
      <c r="BH57" s="229">
        <v>51</v>
      </c>
      <c r="BI57" s="200">
        <v>86</v>
      </c>
      <c r="BJ57" s="207">
        <v>36.5</v>
      </c>
      <c r="BK57" s="676"/>
      <c r="BL57" s="200"/>
      <c r="BM57" s="199"/>
      <c r="BN57" s="200"/>
      <c r="BO57" s="207"/>
      <c r="BP57" s="664"/>
      <c r="BQ57" s="662"/>
      <c r="BR57" s="199"/>
      <c r="BS57" s="200"/>
      <c r="BT57" s="200"/>
      <c r="BU57" s="206"/>
      <c r="BV57" s="809">
        <v>44.666666666666664</v>
      </c>
      <c r="BW57" s="200">
        <v>60</v>
      </c>
      <c r="BX57" s="199">
        <f t="shared" si="3"/>
        <v>51.875</v>
      </c>
      <c r="BY57" s="200">
        <v>61.334545454545449</v>
      </c>
      <c r="BZ57" s="208">
        <v>55.73</v>
      </c>
    </row>
    <row r="58" spans="1:78">
      <c r="A58" s="197">
        <v>53</v>
      </c>
      <c r="B58" s="808" t="s">
        <v>74</v>
      </c>
      <c r="C58" s="751">
        <v>64</v>
      </c>
      <c r="D58" s="235">
        <v>68</v>
      </c>
      <c r="E58" s="199">
        <v>77</v>
      </c>
      <c r="F58" s="199">
        <v>75.89</v>
      </c>
      <c r="G58" s="687">
        <v>73.33</v>
      </c>
      <c r="H58" s="748">
        <v>4.4000000000000004</v>
      </c>
      <c r="I58" s="236">
        <v>4</v>
      </c>
      <c r="J58" s="236">
        <v>4.47</v>
      </c>
      <c r="K58" s="235">
        <v>4.3</v>
      </c>
      <c r="L58" s="369">
        <v>4.5999999999999996</v>
      </c>
      <c r="M58" s="748">
        <v>61</v>
      </c>
      <c r="N58" s="236">
        <v>59</v>
      </c>
      <c r="O58" s="199">
        <v>63</v>
      </c>
      <c r="P58" s="200">
        <v>68</v>
      </c>
      <c r="Q58" s="206">
        <v>65.599999999999994</v>
      </c>
      <c r="R58" s="755">
        <v>58</v>
      </c>
      <c r="S58" s="645">
        <v>63</v>
      </c>
      <c r="T58" s="645">
        <v>68</v>
      </c>
      <c r="U58" s="209">
        <v>69.12</v>
      </c>
      <c r="V58" s="360">
        <v>50.8</v>
      </c>
      <c r="W58" s="757">
        <v>60</v>
      </c>
      <c r="X58" s="229">
        <v>61</v>
      </c>
      <c r="Y58" s="229">
        <v>69</v>
      </c>
      <c r="Z58" s="200">
        <v>53.66</v>
      </c>
      <c r="AA58" s="206">
        <v>94</v>
      </c>
      <c r="AB58" s="757">
        <v>60</v>
      </c>
      <c r="AC58" s="229">
        <v>60</v>
      </c>
      <c r="AD58" s="229">
        <v>77</v>
      </c>
      <c r="AE58" s="200">
        <v>71</v>
      </c>
      <c r="AF58" s="207">
        <v>56.5</v>
      </c>
      <c r="AG58" s="757">
        <v>65</v>
      </c>
      <c r="AH58" s="229">
        <v>59</v>
      </c>
      <c r="AI58" s="229">
        <v>64</v>
      </c>
      <c r="AJ58" s="200">
        <v>68.25</v>
      </c>
      <c r="AK58" s="206">
        <v>48</v>
      </c>
      <c r="AL58" s="757">
        <v>48</v>
      </c>
      <c r="AM58" s="229">
        <v>65</v>
      </c>
      <c r="AN58" s="229">
        <v>59</v>
      </c>
      <c r="AO58" s="200">
        <v>75.75</v>
      </c>
      <c r="AP58" s="207">
        <v>67</v>
      </c>
      <c r="AQ58" s="757">
        <v>51</v>
      </c>
      <c r="AR58" s="229">
        <v>52</v>
      </c>
      <c r="AS58" s="229">
        <v>46</v>
      </c>
      <c r="AT58" s="200">
        <v>72</v>
      </c>
      <c r="AU58" s="206">
        <v>63.8</v>
      </c>
      <c r="AV58" s="818">
        <v>47</v>
      </c>
      <c r="AW58" s="229">
        <v>58</v>
      </c>
      <c r="AX58" s="229">
        <v>88</v>
      </c>
      <c r="AY58" s="200"/>
      <c r="AZ58" s="207"/>
      <c r="BA58" s="754"/>
      <c r="BB58" s="264">
        <v>80</v>
      </c>
      <c r="BC58" s="264"/>
      <c r="BD58" s="210"/>
      <c r="BE58" s="206"/>
      <c r="BF58" s="757"/>
      <c r="BG58" s="229"/>
      <c r="BH58" s="229"/>
      <c r="BI58" s="200"/>
      <c r="BJ58" s="207"/>
      <c r="BK58" s="676">
        <v>60</v>
      </c>
      <c r="BL58" s="200">
        <v>66</v>
      </c>
      <c r="BM58" s="199">
        <v>93</v>
      </c>
      <c r="BN58" s="200"/>
      <c r="BO58" s="207">
        <v>78.5</v>
      </c>
      <c r="BP58" s="664"/>
      <c r="BQ58" s="662"/>
      <c r="BR58" s="199"/>
      <c r="BS58" s="200"/>
      <c r="BT58" s="200"/>
      <c r="BU58" s="206"/>
      <c r="BV58" s="809">
        <v>57.4</v>
      </c>
      <c r="BW58" s="200">
        <v>62.81818181818182</v>
      </c>
      <c r="BX58" s="199">
        <f t="shared" si="3"/>
        <v>70.400000000000006</v>
      </c>
      <c r="BY58" s="200">
        <v>68.871999999999986</v>
      </c>
      <c r="BZ58" s="208">
        <v>66.39</v>
      </c>
    </row>
    <row r="59" spans="1:78">
      <c r="A59" s="197">
        <v>54</v>
      </c>
      <c r="B59" s="808" t="s">
        <v>75</v>
      </c>
      <c r="C59" s="751">
        <v>79</v>
      </c>
      <c r="D59" s="235">
        <v>79</v>
      </c>
      <c r="E59" s="199">
        <v>84</v>
      </c>
      <c r="F59" s="199">
        <v>84.54</v>
      </c>
      <c r="G59" s="687">
        <v>85.2</v>
      </c>
      <c r="H59" s="748">
        <v>4.5999999999999996</v>
      </c>
      <c r="I59" s="236">
        <v>4.8</v>
      </c>
      <c r="J59" s="236">
        <v>4.8</v>
      </c>
      <c r="K59" s="235">
        <v>5</v>
      </c>
      <c r="L59" s="369">
        <v>4.8</v>
      </c>
      <c r="M59" s="748">
        <v>74</v>
      </c>
      <c r="N59" s="236">
        <v>64</v>
      </c>
      <c r="O59" s="199">
        <v>66</v>
      </c>
      <c r="P59" s="200">
        <v>73.25</v>
      </c>
      <c r="Q59" s="206">
        <v>67.5</v>
      </c>
      <c r="R59" s="837">
        <v>81</v>
      </c>
      <c r="S59" s="645">
        <v>78</v>
      </c>
      <c r="T59" s="645">
        <v>85</v>
      </c>
      <c r="U59" s="209">
        <v>83.2</v>
      </c>
      <c r="V59" s="360">
        <v>79.400000000000006</v>
      </c>
      <c r="W59" s="840">
        <v>81</v>
      </c>
      <c r="X59" s="229">
        <v>89</v>
      </c>
      <c r="Y59" s="229">
        <v>84</v>
      </c>
      <c r="Z59" s="200">
        <v>79</v>
      </c>
      <c r="AA59" s="206">
        <v>81.25</v>
      </c>
      <c r="AB59" s="757">
        <v>59</v>
      </c>
      <c r="AC59" s="229">
        <v>91</v>
      </c>
      <c r="AD59" s="229">
        <v>91</v>
      </c>
      <c r="AE59" s="200">
        <v>66</v>
      </c>
      <c r="AF59" s="207">
        <v>71</v>
      </c>
      <c r="AG59" s="757">
        <v>73</v>
      </c>
      <c r="AH59" s="229">
        <v>73</v>
      </c>
      <c r="AI59" s="229">
        <v>62</v>
      </c>
      <c r="AJ59" s="200">
        <v>60</v>
      </c>
      <c r="AK59" s="206">
        <v>65.87</v>
      </c>
      <c r="AL59" s="757">
        <v>78</v>
      </c>
      <c r="AM59" s="229">
        <v>78</v>
      </c>
      <c r="AN59" s="229">
        <v>82</v>
      </c>
      <c r="AO59" s="200">
        <v>91.14</v>
      </c>
      <c r="AP59" s="207">
        <v>84.25</v>
      </c>
      <c r="AQ59" s="757">
        <v>47</v>
      </c>
      <c r="AR59" s="229">
        <v>58</v>
      </c>
      <c r="AS59" s="229">
        <v>69</v>
      </c>
      <c r="AT59" s="200">
        <v>70.66</v>
      </c>
      <c r="AU59" s="206">
        <v>72.66</v>
      </c>
      <c r="AV59" s="757">
        <v>85</v>
      </c>
      <c r="AW59" s="229">
        <v>90</v>
      </c>
      <c r="AX59" s="229"/>
      <c r="AY59" s="200"/>
      <c r="AZ59" s="207">
        <v>67.66</v>
      </c>
      <c r="BA59" s="757"/>
      <c r="BB59" s="229"/>
      <c r="BC59" s="229"/>
      <c r="BD59" s="200"/>
      <c r="BE59" s="206"/>
      <c r="BF59" s="818">
        <v>49</v>
      </c>
      <c r="BG59" s="229">
        <v>71</v>
      </c>
      <c r="BH59" s="229">
        <v>69</v>
      </c>
      <c r="BI59" s="200"/>
      <c r="BJ59" s="207">
        <v>82.5</v>
      </c>
      <c r="BK59" s="676"/>
      <c r="BL59" s="200"/>
      <c r="BM59" s="199"/>
      <c r="BN59" s="200">
        <v>68.66</v>
      </c>
      <c r="BO59" s="207"/>
      <c r="BP59" s="664"/>
      <c r="BQ59" s="662"/>
      <c r="BR59" s="199"/>
      <c r="BS59" s="200"/>
      <c r="BT59" s="200"/>
      <c r="BU59" s="206"/>
      <c r="BV59" s="809">
        <v>70.599999999999994</v>
      </c>
      <c r="BW59" s="200">
        <v>77.099999999999994</v>
      </c>
      <c r="BX59" s="199">
        <f t="shared" si="3"/>
        <v>76.888888888888886</v>
      </c>
      <c r="BY59" s="200">
        <v>75.945555555555558</v>
      </c>
      <c r="BZ59" s="208">
        <v>75.72</v>
      </c>
    </row>
    <row r="60" spans="1:78" s="800" customFormat="1">
      <c r="A60" s="779"/>
      <c r="B60" s="780" t="s">
        <v>76</v>
      </c>
      <c r="C60" s="781"/>
      <c r="D60" s="782">
        <v>76</v>
      </c>
      <c r="E60" s="783">
        <v>71</v>
      </c>
      <c r="F60" s="783">
        <v>67.47</v>
      </c>
      <c r="G60" s="784">
        <v>67.069999999999993</v>
      </c>
      <c r="H60" s="785"/>
      <c r="I60" s="786">
        <v>4.3</v>
      </c>
      <c r="J60" s="786">
        <v>4.5999999999999996</v>
      </c>
      <c r="K60" s="782">
        <v>4.7</v>
      </c>
      <c r="L60" s="787">
        <v>4.4000000000000004</v>
      </c>
      <c r="M60" s="785"/>
      <c r="N60" s="786">
        <v>65</v>
      </c>
      <c r="O60" s="783">
        <v>53</v>
      </c>
      <c r="P60" s="788">
        <v>50.1</v>
      </c>
      <c r="Q60" s="789">
        <v>54.25</v>
      </c>
      <c r="R60" s="790"/>
      <c r="S60" s="791">
        <v>59</v>
      </c>
      <c r="T60" s="791">
        <v>54</v>
      </c>
      <c r="U60" s="792">
        <v>55.33</v>
      </c>
      <c r="V60" s="793">
        <v>49.42</v>
      </c>
      <c r="W60" s="778"/>
      <c r="X60" s="794">
        <v>64</v>
      </c>
      <c r="Y60" s="794">
        <v>53</v>
      </c>
      <c r="Z60" s="788">
        <v>54</v>
      </c>
      <c r="AA60" s="789">
        <v>47</v>
      </c>
      <c r="AB60" s="778"/>
      <c r="AC60" s="794">
        <v>68</v>
      </c>
      <c r="AD60" s="794"/>
      <c r="AE60" s="788">
        <v>51</v>
      </c>
      <c r="AF60" s="795">
        <v>41</v>
      </c>
      <c r="AG60" s="778"/>
      <c r="AH60" s="794">
        <v>58</v>
      </c>
      <c r="AI60" s="794">
        <v>78</v>
      </c>
      <c r="AJ60" s="788">
        <v>48.33</v>
      </c>
      <c r="AK60" s="789">
        <v>50.25</v>
      </c>
      <c r="AL60" s="778"/>
      <c r="AM60" s="794">
        <v>56</v>
      </c>
      <c r="AN60" s="794"/>
      <c r="AO60" s="788"/>
      <c r="AP60" s="795">
        <v>50.5</v>
      </c>
      <c r="AQ60" s="778"/>
      <c r="AR60" s="794">
        <v>44</v>
      </c>
      <c r="AS60" s="794">
        <v>53</v>
      </c>
      <c r="AT60" s="788">
        <v>84</v>
      </c>
      <c r="AU60" s="789">
        <v>44</v>
      </c>
      <c r="AV60" s="778"/>
      <c r="AW60" s="794">
        <v>61</v>
      </c>
      <c r="AX60" s="794">
        <v>63</v>
      </c>
      <c r="AY60" s="788">
        <v>47</v>
      </c>
      <c r="AZ60" s="795"/>
      <c r="BA60" s="778"/>
      <c r="BB60" s="794"/>
      <c r="BC60" s="794"/>
      <c r="BD60" s="788"/>
      <c r="BE60" s="789"/>
      <c r="BF60" s="778"/>
      <c r="BG60" s="794"/>
      <c r="BH60" s="794">
        <v>82</v>
      </c>
      <c r="BI60" s="788"/>
      <c r="BJ60" s="795">
        <v>89</v>
      </c>
      <c r="BK60" s="796"/>
      <c r="BL60" s="788"/>
      <c r="BM60" s="783"/>
      <c r="BN60" s="788"/>
      <c r="BO60" s="795"/>
      <c r="BP60" s="797"/>
      <c r="BQ60" s="798"/>
      <c r="BR60" s="783"/>
      <c r="BS60" s="788"/>
      <c r="BT60" s="788"/>
      <c r="BU60" s="789"/>
      <c r="BV60" s="805"/>
      <c r="BW60" s="788">
        <v>61.222222222222221</v>
      </c>
      <c r="BX60" s="783">
        <f t="shared" si="3"/>
        <v>63.375</v>
      </c>
      <c r="BY60" s="788">
        <v>56.883333333333333</v>
      </c>
      <c r="BZ60" s="799">
        <v>54.72</v>
      </c>
    </row>
    <row r="61" spans="1:78">
      <c r="A61" s="197">
        <v>55</v>
      </c>
      <c r="B61" s="844" t="s">
        <v>77</v>
      </c>
      <c r="C61" s="812">
        <v>68</v>
      </c>
      <c r="D61" s="235">
        <v>67</v>
      </c>
      <c r="E61" s="199">
        <v>63</v>
      </c>
      <c r="F61" s="199">
        <v>68.819999999999993</v>
      </c>
      <c r="G61" s="687">
        <v>74.2</v>
      </c>
      <c r="H61" s="748">
        <v>4.4000000000000004</v>
      </c>
      <c r="I61" s="236">
        <v>3.9</v>
      </c>
      <c r="J61" s="236">
        <v>4.33</v>
      </c>
      <c r="K61" s="235">
        <v>4.5</v>
      </c>
      <c r="L61" s="369">
        <v>4.5999999999999996</v>
      </c>
      <c r="M61" s="748">
        <v>64</v>
      </c>
      <c r="N61" s="236">
        <v>56</v>
      </c>
      <c r="O61" s="199">
        <v>46</v>
      </c>
      <c r="P61" s="200">
        <v>53.37</v>
      </c>
      <c r="Q61" s="206">
        <v>53.8</v>
      </c>
      <c r="R61" s="755">
        <v>60</v>
      </c>
      <c r="S61" s="645">
        <v>55</v>
      </c>
      <c r="T61" s="645">
        <v>65</v>
      </c>
      <c r="U61" s="209">
        <v>56.87</v>
      </c>
      <c r="V61" s="360">
        <v>55.66</v>
      </c>
      <c r="W61" s="757">
        <v>78</v>
      </c>
      <c r="X61" s="229">
        <v>62</v>
      </c>
      <c r="Y61" s="229">
        <v>87</v>
      </c>
      <c r="Z61" s="200">
        <v>56.5</v>
      </c>
      <c r="AA61" s="206">
        <v>53.16</v>
      </c>
      <c r="AB61" s="757"/>
      <c r="AC61" s="229"/>
      <c r="AD61" s="229">
        <v>66</v>
      </c>
      <c r="AE61" s="200">
        <v>66.33</v>
      </c>
      <c r="AF61" s="207">
        <v>90</v>
      </c>
      <c r="AG61" s="757"/>
      <c r="AH61" s="229">
        <v>51</v>
      </c>
      <c r="AI61" s="229"/>
      <c r="AJ61" s="200">
        <v>47.33</v>
      </c>
      <c r="AK61" s="206">
        <v>48.5</v>
      </c>
      <c r="AL61" s="815">
        <v>95</v>
      </c>
      <c r="AM61" s="229"/>
      <c r="AN61" s="229"/>
      <c r="AO61" s="200">
        <v>51.66</v>
      </c>
      <c r="AP61" s="207"/>
      <c r="AQ61" s="757">
        <v>86</v>
      </c>
      <c r="AR61" s="229"/>
      <c r="AS61" s="229"/>
      <c r="AT61" s="200">
        <v>56.33</v>
      </c>
      <c r="AU61" s="206">
        <v>60</v>
      </c>
      <c r="AV61" s="757">
        <v>71</v>
      </c>
      <c r="AW61" s="229">
        <v>58</v>
      </c>
      <c r="AX61" s="229">
        <v>48</v>
      </c>
      <c r="AY61" s="200">
        <v>52</v>
      </c>
      <c r="AZ61" s="207"/>
      <c r="BA61" s="757"/>
      <c r="BB61" s="229"/>
      <c r="BC61" s="229"/>
      <c r="BD61" s="200"/>
      <c r="BE61" s="206"/>
      <c r="BF61" s="757"/>
      <c r="BG61" s="229">
        <v>62</v>
      </c>
      <c r="BH61" s="229">
        <v>67</v>
      </c>
      <c r="BI61" s="200">
        <v>70</v>
      </c>
      <c r="BJ61" s="207">
        <v>72</v>
      </c>
      <c r="BK61" s="676"/>
      <c r="BL61" s="200"/>
      <c r="BM61" s="199"/>
      <c r="BN61" s="200"/>
      <c r="BO61" s="207"/>
      <c r="BP61" s="664"/>
      <c r="BQ61" s="662"/>
      <c r="BR61" s="199"/>
      <c r="BS61" s="200"/>
      <c r="BT61" s="200"/>
      <c r="BU61" s="206"/>
      <c r="BV61" s="843">
        <v>74.571428571428569</v>
      </c>
      <c r="BW61" s="200">
        <v>58.714285714285715</v>
      </c>
      <c r="BX61" s="199">
        <f t="shared" si="3"/>
        <v>63.142857142857146</v>
      </c>
      <c r="BY61" s="200">
        <v>58.419999999999987</v>
      </c>
      <c r="BZ61" s="208">
        <v>63.41</v>
      </c>
    </row>
    <row r="62" spans="1:78">
      <c r="A62" s="197">
        <v>56</v>
      </c>
      <c r="B62" s="844" t="s">
        <v>78</v>
      </c>
      <c r="C62" s="751">
        <v>71</v>
      </c>
      <c r="D62" s="235">
        <v>72</v>
      </c>
      <c r="E62" s="199">
        <v>67</v>
      </c>
      <c r="F62" s="199">
        <v>68</v>
      </c>
      <c r="G62" s="687">
        <v>75.25</v>
      </c>
      <c r="H62" s="748">
        <v>4.4000000000000004</v>
      </c>
      <c r="I62" s="236">
        <v>4.2</v>
      </c>
      <c r="J62" s="236">
        <v>4.0999999999999996</v>
      </c>
      <c r="K62" s="235">
        <v>4.3</v>
      </c>
      <c r="L62" s="369">
        <v>4.5</v>
      </c>
      <c r="M62" s="748">
        <v>67</v>
      </c>
      <c r="N62" s="236">
        <v>45</v>
      </c>
      <c r="O62" s="199">
        <v>48</v>
      </c>
      <c r="P62" s="200">
        <v>57.5</v>
      </c>
      <c r="Q62" s="206">
        <v>57.28</v>
      </c>
      <c r="R62" s="755">
        <v>58</v>
      </c>
      <c r="S62" s="645">
        <v>64</v>
      </c>
      <c r="T62" s="645">
        <v>76</v>
      </c>
      <c r="U62" s="209">
        <v>44</v>
      </c>
      <c r="V62" s="360">
        <v>50.5</v>
      </c>
      <c r="W62" s="818">
        <v>45</v>
      </c>
      <c r="X62" s="229">
        <v>58</v>
      </c>
      <c r="Y62" s="229">
        <v>59</v>
      </c>
      <c r="Z62" s="200"/>
      <c r="AA62" s="206"/>
      <c r="AB62" s="757">
        <v>53</v>
      </c>
      <c r="AC62" s="229">
        <v>57</v>
      </c>
      <c r="AD62" s="229">
        <v>57</v>
      </c>
      <c r="AE62" s="200"/>
      <c r="AF62" s="207"/>
      <c r="AG62" s="815">
        <v>73</v>
      </c>
      <c r="AH62" s="816">
        <v>59</v>
      </c>
      <c r="AI62" s="229">
        <v>57</v>
      </c>
      <c r="AJ62" s="200">
        <v>58.5</v>
      </c>
      <c r="AK62" s="206">
        <v>54.16</v>
      </c>
      <c r="AL62" s="757">
        <v>70</v>
      </c>
      <c r="AM62" s="229">
        <v>52</v>
      </c>
      <c r="AN62" s="229">
        <v>47</v>
      </c>
      <c r="AO62" s="200">
        <v>51</v>
      </c>
      <c r="AP62" s="207">
        <v>84</v>
      </c>
      <c r="AQ62" s="757">
        <v>74</v>
      </c>
      <c r="AR62" s="229">
        <v>48</v>
      </c>
      <c r="AS62" s="229">
        <v>47</v>
      </c>
      <c r="AT62" s="200">
        <v>47.75</v>
      </c>
      <c r="AU62" s="206">
        <v>72</v>
      </c>
      <c r="AV62" s="757"/>
      <c r="AW62" s="229"/>
      <c r="AX62" s="229">
        <v>43</v>
      </c>
      <c r="AY62" s="200"/>
      <c r="AZ62" s="207"/>
      <c r="BA62" s="757"/>
      <c r="BB62" s="229"/>
      <c r="BC62" s="229"/>
      <c r="BD62" s="200"/>
      <c r="BE62" s="206"/>
      <c r="BF62" s="757">
        <v>60</v>
      </c>
      <c r="BG62" s="229"/>
      <c r="BH62" s="229">
        <v>53</v>
      </c>
      <c r="BI62" s="200">
        <v>39</v>
      </c>
      <c r="BJ62" s="207">
        <v>39</v>
      </c>
      <c r="BK62" s="676"/>
      <c r="BL62" s="200"/>
      <c r="BM62" s="199"/>
      <c r="BN62" s="200"/>
      <c r="BO62" s="207"/>
      <c r="BP62" s="664"/>
      <c r="BQ62" s="662"/>
      <c r="BR62" s="199"/>
      <c r="BS62" s="200"/>
      <c r="BT62" s="200"/>
      <c r="BU62" s="206"/>
      <c r="BV62" s="843">
        <v>63.444444444444443</v>
      </c>
      <c r="BW62" s="200">
        <v>57.125</v>
      </c>
      <c r="BX62" s="199">
        <f t="shared" si="3"/>
        <v>55.4</v>
      </c>
      <c r="BY62" s="200">
        <v>53.436250000000001</v>
      </c>
      <c r="BZ62" s="208">
        <v>61.74</v>
      </c>
    </row>
    <row r="63" spans="1:78">
      <c r="A63" s="197">
        <v>57</v>
      </c>
      <c r="B63" s="808" t="s">
        <v>79</v>
      </c>
      <c r="C63" s="751">
        <v>69</v>
      </c>
      <c r="D63" s="235">
        <v>84</v>
      </c>
      <c r="E63" s="199">
        <v>71</v>
      </c>
      <c r="F63" s="199">
        <v>87.5</v>
      </c>
      <c r="G63" s="687">
        <v>78</v>
      </c>
      <c r="H63" s="748">
        <v>4.7</v>
      </c>
      <c r="I63" s="236">
        <v>5</v>
      </c>
      <c r="J63" s="236">
        <v>4.8</v>
      </c>
      <c r="K63" s="235">
        <v>4.5999999999999996</v>
      </c>
      <c r="L63" s="369">
        <v>4.9000000000000004</v>
      </c>
      <c r="M63" s="748">
        <v>68</v>
      </c>
      <c r="N63" s="236"/>
      <c r="O63" s="199">
        <v>46</v>
      </c>
      <c r="P63" s="200">
        <v>68</v>
      </c>
      <c r="Q63" s="206">
        <v>60.66</v>
      </c>
      <c r="R63" s="755">
        <v>51</v>
      </c>
      <c r="S63" s="645">
        <v>85</v>
      </c>
      <c r="T63" s="645">
        <v>67</v>
      </c>
      <c r="U63" s="209">
        <v>76</v>
      </c>
      <c r="V63" s="360">
        <v>73.28</v>
      </c>
      <c r="W63" s="757">
        <v>53</v>
      </c>
      <c r="X63" s="229">
        <v>93</v>
      </c>
      <c r="Y63" s="229">
        <v>66</v>
      </c>
      <c r="Z63" s="200"/>
      <c r="AA63" s="206">
        <v>84.33</v>
      </c>
      <c r="AB63" s="757"/>
      <c r="AC63" s="229">
        <v>96</v>
      </c>
      <c r="AD63" s="229"/>
      <c r="AE63" s="200">
        <v>80</v>
      </c>
      <c r="AF63" s="207">
        <v>80</v>
      </c>
      <c r="AG63" s="757">
        <v>72</v>
      </c>
      <c r="AH63" s="229"/>
      <c r="AI63" s="229"/>
      <c r="AJ63" s="200">
        <v>55.5</v>
      </c>
      <c r="AK63" s="206">
        <v>47</v>
      </c>
      <c r="AL63" s="757"/>
      <c r="AM63" s="229">
        <v>80</v>
      </c>
      <c r="AN63" s="229"/>
      <c r="AO63" s="200">
        <v>81</v>
      </c>
      <c r="AP63" s="207">
        <v>80.5</v>
      </c>
      <c r="AQ63" s="757"/>
      <c r="AR63" s="229">
        <v>66</v>
      </c>
      <c r="AS63" s="229"/>
      <c r="AT63" s="200">
        <v>75</v>
      </c>
      <c r="AU63" s="206">
        <v>63.33</v>
      </c>
      <c r="AV63" s="757"/>
      <c r="AW63" s="229">
        <v>43</v>
      </c>
      <c r="AX63" s="229"/>
      <c r="AY63" s="200"/>
      <c r="AZ63" s="207">
        <v>66</v>
      </c>
      <c r="BA63" s="757"/>
      <c r="BB63" s="229"/>
      <c r="BC63" s="229"/>
      <c r="BD63" s="200">
        <v>87</v>
      </c>
      <c r="BE63" s="206"/>
      <c r="BF63" s="757"/>
      <c r="BG63" s="229">
        <v>78</v>
      </c>
      <c r="BH63" s="229">
        <v>78</v>
      </c>
      <c r="BI63" s="200">
        <v>79</v>
      </c>
      <c r="BJ63" s="207">
        <v>61.5</v>
      </c>
      <c r="BK63" s="676"/>
      <c r="BL63" s="200"/>
      <c r="BM63" s="199"/>
      <c r="BN63" s="200"/>
      <c r="BO63" s="207"/>
      <c r="BP63" s="664"/>
      <c r="BQ63" s="662"/>
      <c r="BR63" s="199"/>
      <c r="BS63" s="200"/>
      <c r="BT63" s="200"/>
      <c r="BU63" s="206"/>
      <c r="BV63" s="809">
        <v>62.6</v>
      </c>
      <c r="BW63" s="200">
        <v>78.125</v>
      </c>
      <c r="BX63" s="199">
        <f t="shared" si="3"/>
        <v>65.599999999999994</v>
      </c>
      <c r="BY63" s="200">
        <v>75.846000000000004</v>
      </c>
      <c r="BZ63" s="208">
        <v>69.459999999999994</v>
      </c>
    </row>
    <row r="64" spans="1:78">
      <c r="A64" s="197">
        <v>58</v>
      </c>
      <c r="B64" s="808" t="s">
        <v>80</v>
      </c>
      <c r="C64" s="751">
        <v>67</v>
      </c>
      <c r="D64" s="235">
        <v>78</v>
      </c>
      <c r="E64" s="199">
        <v>78</v>
      </c>
      <c r="F64" s="199">
        <v>79.260000000000005</v>
      </c>
      <c r="G64" s="687">
        <v>82.76</v>
      </c>
      <c r="H64" s="748">
        <v>4</v>
      </c>
      <c r="I64" s="236">
        <v>4.5999999999999996</v>
      </c>
      <c r="J64" s="236">
        <v>5</v>
      </c>
      <c r="K64" s="235">
        <v>4.8</v>
      </c>
      <c r="L64" s="369">
        <v>4.7</v>
      </c>
      <c r="M64" s="748">
        <v>66</v>
      </c>
      <c r="N64" s="236">
        <v>71</v>
      </c>
      <c r="O64" s="199">
        <v>63</v>
      </c>
      <c r="P64" s="200">
        <v>64.8</v>
      </c>
      <c r="Q64" s="206">
        <v>69.81</v>
      </c>
      <c r="R64" s="839">
        <v>39</v>
      </c>
      <c r="S64" s="645">
        <v>62</v>
      </c>
      <c r="T64" s="645">
        <v>66</v>
      </c>
      <c r="U64" s="209">
        <v>67.22</v>
      </c>
      <c r="V64" s="360">
        <v>79.66</v>
      </c>
      <c r="W64" s="818">
        <v>44</v>
      </c>
      <c r="X64" s="229">
        <v>62</v>
      </c>
      <c r="Y64" s="229">
        <v>83</v>
      </c>
      <c r="Z64" s="200">
        <v>83.5</v>
      </c>
      <c r="AA64" s="206">
        <v>86.5</v>
      </c>
      <c r="AB64" s="757"/>
      <c r="AC64" s="229">
        <v>61</v>
      </c>
      <c r="AD64" s="229">
        <v>58</v>
      </c>
      <c r="AE64" s="200">
        <v>82.33</v>
      </c>
      <c r="AF64" s="207">
        <v>76.66</v>
      </c>
      <c r="AG64" s="757">
        <v>65</v>
      </c>
      <c r="AH64" s="229">
        <v>74</v>
      </c>
      <c r="AI64" s="229">
        <v>55</v>
      </c>
      <c r="AJ64" s="200">
        <v>57.12</v>
      </c>
      <c r="AK64" s="206">
        <v>52.5</v>
      </c>
      <c r="AL64" s="757">
        <v>42</v>
      </c>
      <c r="AM64" s="229">
        <v>78</v>
      </c>
      <c r="AN64" s="229">
        <v>93</v>
      </c>
      <c r="AO64" s="200">
        <v>58.5</v>
      </c>
      <c r="AP64" s="207"/>
      <c r="AQ64" s="757">
        <v>45</v>
      </c>
      <c r="AR64" s="229">
        <v>61</v>
      </c>
      <c r="AS64" s="229">
        <v>74</v>
      </c>
      <c r="AT64" s="200">
        <v>52.6</v>
      </c>
      <c r="AU64" s="206"/>
      <c r="AV64" s="757">
        <v>54</v>
      </c>
      <c r="AW64" s="229">
        <v>56</v>
      </c>
      <c r="AX64" s="229">
        <v>56</v>
      </c>
      <c r="AY64" s="200">
        <v>63</v>
      </c>
      <c r="AZ64" s="207"/>
      <c r="BA64" s="757"/>
      <c r="BB64" s="229"/>
      <c r="BC64" s="229"/>
      <c r="BD64" s="200"/>
      <c r="BE64" s="206">
        <v>92</v>
      </c>
      <c r="BF64" s="757"/>
      <c r="BG64" s="229">
        <v>72</v>
      </c>
      <c r="BH64" s="229">
        <v>72</v>
      </c>
      <c r="BI64" s="200">
        <v>76.33</v>
      </c>
      <c r="BJ64" s="207">
        <v>76</v>
      </c>
      <c r="BK64" s="676"/>
      <c r="BL64" s="200"/>
      <c r="BM64" s="199"/>
      <c r="BN64" s="200"/>
      <c r="BO64" s="207"/>
      <c r="BP64" s="664"/>
      <c r="BQ64" s="662"/>
      <c r="BR64" s="199"/>
      <c r="BS64" s="200"/>
      <c r="BT64" s="200"/>
      <c r="BU64" s="206"/>
      <c r="BV64" s="809">
        <v>52.75</v>
      </c>
      <c r="BW64" s="200">
        <v>67.7</v>
      </c>
      <c r="BX64" s="199">
        <f t="shared" si="3"/>
        <v>69.8</v>
      </c>
      <c r="BY64" s="200">
        <v>69.240000000000009</v>
      </c>
      <c r="BZ64" s="208">
        <v>76.98</v>
      </c>
    </row>
    <row r="65" spans="1:78">
      <c r="A65" s="197">
        <v>59</v>
      </c>
      <c r="B65" s="14" t="s">
        <v>81</v>
      </c>
      <c r="C65" s="751">
        <v>66</v>
      </c>
      <c r="D65" s="235">
        <v>76</v>
      </c>
      <c r="E65" s="199">
        <v>73</v>
      </c>
      <c r="F65" s="199">
        <v>73.72</v>
      </c>
      <c r="G65" s="687">
        <v>73.63</v>
      </c>
      <c r="H65" s="748">
        <v>4.2</v>
      </c>
      <c r="I65" s="236">
        <v>4.2</v>
      </c>
      <c r="J65" s="236">
        <v>4.47</v>
      </c>
      <c r="K65" s="235">
        <v>5</v>
      </c>
      <c r="L65" s="369">
        <v>4.8</v>
      </c>
      <c r="M65" s="748">
        <v>67</v>
      </c>
      <c r="N65" s="236">
        <v>62</v>
      </c>
      <c r="O65" s="199">
        <v>58</v>
      </c>
      <c r="P65" s="200">
        <v>56.28</v>
      </c>
      <c r="Q65" s="206">
        <v>58.5</v>
      </c>
      <c r="R65" s="748">
        <v>62</v>
      </c>
      <c r="S65" s="236">
        <v>65</v>
      </c>
      <c r="T65" s="236">
        <v>69</v>
      </c>
      <c r="U65" s="200">
        <v>61.33</v>
      </c>
      <c r="V65" s="207">
        <v>64.099999999999994</v>
      </c>
      <c r="W65" s="757">
        <v>71</v>
      </c>
      <c r="X65" s="229"/>
      <c r="Y65" s="229">
        <v>62</v>
      </c>
      <c r="Z65" s="200">
        <v>61</v>
      </c>
      <c r="AA65" s="206">
        <v>58.28</v>
      </c>
      <c r="AB65" s="757">
        <v>60</v>
      </c>
      <c r="AC65" s="229">
        <v>77</v>
      </c>
      <c r="AD65" s="229">
        <v>63</v>
      </c>
      <c r="AE65" s="200">
        <v>65.5</v>
      </c>
      <c r="AF65" s="207">
        <v>52</v>
      </c>
      <c r="AG65" s="815">
        <v>75</v>
      </c>
      <c r="AH65" s="816">
        <v>55</v>
      </c>
      <c r="AI65" s="229">
        <v>60</v>
      </c>
      <c r="AJ65" s="200">
        <v>61.75</v>
      </c>
      <c r="AK65" s="206">
        <v>60.68</v>
      </c>
      <c r="AL65" s="757">
        <v>71</v>
      </c>
      <c r="AM65" s="229"/>
      <c r="AN65" s="229">
        <v>67</v>
      </c>
      <c r="AO65" s="200">
        <v>62.66</v>
      </c>
      <c r="AP65" s="207">
        <v>52.2</v>
      </c>
      <c r="AQ65" s="757">
        <v>64</v>
      </c>
      <c r="AR65" s="229">
        <v>54</v>
      </c>
      <c r="AS65" s="229">
        <v>56</v>
      </c>
      <c r="AT65" s="200">
        <v>55</v>
      </c>
      <c r="AU65" s="206">
        <v>57.75</v>
      </c>
      <c r="AV65" s="757">
        <v>69</v>
      </c>
      <c r="AW65" s="229">
        <v>66</v>
      </c>
      <c r="AX65" s="229">
        <v>58</v>
      </c>
      <c r="AY65" s="200">
        <v>63</v>
      </c>
      <c r="AZ65" s="207">
        <v>61.33</v>
      </c>
      <c r="BA65" s="757"/>
      <c r="BB65" s="229"/>
      <c r="BC65" s="229"/>
      <c r="BD65" s="200">
        <v>83</v>
      </c>
      <c r="BE65" s="206">
        <v>87</v>
      </c>
      <c r="BF65" s="757">
        <v>61</v>
      </c>
      <c r="BG65" s="229">
        <v>83</v>
      </c>
      <c r="BH65" s="229">
        <v>72</v>
      </c>
      <c r="BI65" s="200">
        <v>77</v>
      </c>
      <c r="BJ65" s="207">
        <v>83</v>
      </c>
      <c r="BK65" s="676"/>
      <c r="BL65" s="200"/>
      <c r="BM65" s="199"/>
      <c r="BN65" s="200"/>
      <c r="BO65" s="207"/>
      <c r="BP65" s="664"/>
      <c r="BQ65" s="662"/>
      <c r="BR65" s="199"/>
      <c r="BS65" s="200"/>
      <c r="BT65" s="200"/>
      <c r="BU65" s="206"/>
      <c r="BV65" s="803">
        <v>66.599999999999994</v>
      </c>
      <c r="BW65" s="200">
        <v>67.25</v>
      </c>
      <c r="BX65" s="199">
        <f t="shared" si="3"/>
        <v>63.8</v>
      </c>
      <c r="BY65" s="200">
        <v>65.38666666666667</v>
      </c>
      <c r="BZ65" s="208">
        <v>64.400000000000006</v>
      </c>
    </row>
    <row r="66" spans="1:78">
      <c r="A66" s="197">
        <v>60</v>
      </c>
      <c r="B66" s="808" t="s">
        <v>82</v>
      </c>
      <c r="C66" s="751">
        <v>55</v>
      </c>
      <c r="D66" s="235">
        <v>71</v>
      </c>
      <c r="E66" s="199">
        <v>62</v>
      </c>
      <c r="F66" s="199">
        <v>68.33</v>
      </c>
      <c r="G66" s="687">
        <v>81.33</v>
      </c>
      <c r="H66" s="748">
        <v>4</v>
      </c>
      <c r="I66" s="236">
        <v>4</v>
      </c>
      <c r="J66" s="236">
        <v>4</v>
      </c>
      <c r="K66" s="235">
        <v>5</v>
      </c>
      <c r="L66" s="369">
        <v>4.5999999999999996</v>
      </c>
      <c r="M66" s="748"/>
      <c r="N66" s="236">
        <v>45</v>
      </c>
      <c r="O66" s="199">
        <v>55</v>
      </c>
      <c r="P66" s="200">
        <v>50</v>
      </c>
      <c r="Q66" s="206">
        <v>80</v>
      </c>
      <c r="R66" s="838">
        <v>38</v>
      </c>
      <c r="S66" s="236">
        <v>59</v>
      </c>
      <c r="T66" s="236">
        <v>64</v>
      </c>
      <c r="U66" s="200">
        <v>78</v>
      </c>
      <c r="V66" s="207">
        <v>63.66</v>
      </c>
      <c r="W66" s="757"/>
      <c r="X66" s="229">
        <v>89</v>
      </c>
      <c r="Y66" s="229">
        <v>43</v>
      </c>
      <c r="Z66" s="200"/>
      <c r="AA66" s="206">
        <v>41</v>
      </c>
      <c r="AB66" s="757"/>
      <c r="AC66" s="229"/>
      <c r="AD66" s="229"/>
      <c r="AE66" s="200"/>
      <c r="AF66" s="207">
        <v>70</v>
      </c>
      <c r="AG66" s="757"/>
      <c r="AH66" s="229">
        <v>41</v>
      </c>
      <c r="AI66" s="229"/>
      <c r="AJ66" s="200"/>
      <c r="AK66" s="206"/>
      <c r="AL66" s="757"/>
      <c r="AM66" s="229">
        <v>77</v>
      </c>
      <c r="AN66" s="229"/>
      <c r="AO66" s="200"/>
      <c r="AP66" s="207"/>
      <c r="AQ66" s="754">
        <v>31</v>
      </c>
      <c r="AR66" s="264">
        <v>53</v>
      </c>
      <c r="AS66" s="264">
        <v>61</v>
      </c>
      <c r="AT66" s="210"/>
      <c r="AU66" s="206"/>
      <c r="AV66" s="757"/>
      <c r="AW66" s="229"/>
      <c r="AX66" s="229"/>
      <c r="AY66" s="200"/>
      <c r="AZ66" s="207"/>
      <c r="BA66" s="757"/>
      <c r="BB66" s="229"/>
      <c r="BC66" s="229"/>
      <c r="BD66" s="200"/>
      <c r="BE66" s="206"/>
      <c r="BF66" s="757"/>
      <c r="BG66" s="229"/>
      <c r="BH66" s="229"/>
      <c r="BI66" s="200"/>
      <c r="BJ66" s="207"/>
      <c r="BK66" s="676"/>
      <c r="BL66" s="200"/>
      <c r="BM66" s="199"/>
      <c r="BN66" s="200"/>
      <c r="BO66" s="207"/>
      <c r="BP66" s="664"/>
      <c r="BQ66" s="662"/>
      <c r="BR66" s="199"/>
      <c r="BS66" s="200"/>
      <c r="BT66" s="200"/>
      <c r="BU66" s="206"/>
      <c r="BV66" s="809">
        <v>41.333333333333336</v>
      </c>
      <c r="BW66" s="200">
        <v>62.142857142857146</v>
      </c>
      <c r="BX66" s="199">
        <f t="shared" si="3"/>
        <v>57</v>
      </c>
      <c r="BY66" s="200">
        <v>65.88</v>
      </c>
      <c r="BZ66" s="208">
        <v>67.19</v>
      </c>
    </row>
    <row r="67" spans="1:78">
      <c r="A67" s="197">
        <v>61</v>
      </c>
      <c r="B67" s="14" t="s">
        <v>83</v>
      </c>
      <c r="C67" s="812">
        <v>75</v>
      </c>
      <c r="D67" s="235">
        <v>70</v>
      </c>
      <c r="E67" s="199">
        <v>79</v>
      </c>
      <c r="F67" s="199">
        <v>73.88</v>
      </c>
      <c r="G67" s="687">
        <v>74.27</v>
      </c>
      <c r="H67" s="748">
        <v>4.5</v>
      </c>
      <c r="I67" s="236">
        <v>4.2</v>
      </c>
      <c r="J67" s="236">
        <v>4.55</v>
      </c>
      <c r="K67" s="235">
        <v>4.3</v>
      </c>
      <c r="L67" s="369">
        <v>4.8</v>
      </c>
      <c r="M67" s="748">
        <v>68</v>
      </c>
      <c r="N67" s="236">
        <v>63</v>
      </c>
      <c r="O67" s="199">
        <v>68</v>
      </c>
      <c r="P67" s="200">
        <v>66.5</v>
      </c>
      <c r="Q67" s="206">
        <v>59.58</v>
      </c>
      <c r="R67" s="748">
        <v>64</v>
      </c>
      <c r="S67" s="236">
        <v>59</v>
      </c>
      <c r="T67" s="236">
        <v>76</v>
      </c>
      <c r="U67" s="200">
        <v>68.44</v>
      </c>
      <c r="V67" s="207">
        <v>66.27</v>
      </c>
      <c r="W67" s="757">
        <v>73</v>
      </c>
      <c r="X67" s="229">
        <v>57</v>
      </c>
      <c r="Y67" s="229">
        <v>70</v>
      </c>
      <c r="Z67" s="200">
        <v>62.6</v>
      </c>
      <c r="AA67" s="206">
        <v>72</v>
      </c>
      <c r="AB67" s="757">
        <v>60</v>
      </c>
      <c r="AC67" s="229"/>
      <c r="AD67" s="229">
        <v>82</v>
      </c>
      <c r="AE67" s="200">
        <v>73</v>
      </c>
      <c r="AF67" s="207">
        <v>63.5</v>
      </c>
      <c r="AG67" s="757">
        <v>65</v>
      </c>
      <c r="AH67" s="229">
        <v>62</v>
      </c>
      <c r="AI67" s="229">
        <v>74</v>
      </c>
      <c r="AJ67" s="200">
        <v>53</v>
      </c>
      <c r="AK67" s="206">
        <v>59.4</v>
      </c>
      <c r="AL67" s="757">
        <v>51</v>
      </c>
      <c r="AM67" s="229"/>
      <c r="AN67" s="229">
        <v>57</v>
      </c>
      <c r="AO67" s="200"/>
      <c r="AP67" s="207"/>
      <c r="AQ67" s="757">
        <v>73</v>
      </c>
      <c r="AR67" s="229">
        <v>40</v>
      </c>
      <c r="AS67" s="229">
        <v>55</v>
      </c>
      <c r="AT67" s="200">
        <v>57.5</v>
      </c>
      <c r="AU67" s="206">
        <v>61</v>
      </c>
      <c r="AV67" s="757"/>
      <c r="AW67" s="229">
        <v>67</v>
      </c>
      <c r="AX67" s="229">
        <v>93</v>
      </c>
      <c r="AY67" s="200">
        <v>57</v>
      </c>
      <c r="AZ67" s="207"/>
      <c r="BA67" s="757"/>
      <c r="BB67" s="229"/>
      <c r="BC67" s="229"/>
      <c r="BD67" s="200"/>
      <c r="BE67" s="206"/>
      <c r="BF67" s="757">
        <v>78</v>
      </c>
      <c r="BG67" s="229">
        <v>62</v>
      </c>
      <c r="BH67" s="229">
        <v>80</v>
      </c>
      <c r="BI67" s="200">
        <v>70.75</v>
      </c>
      <c r="BJ67" s="207"/>
      <c r="BK67" s="676"/>
      <c r="BL67" s="200"/>
      <c r="BM67" s="199"/>
      <c r="BN67" s="200"/>
      <c r="BO67" s="207"/>
      <c r="BP67" s="664"/>
      <c r="BQ67" s="662"/>
      <c r="BR67" s="199"/>
      <c r="BS67" s="200"/>
      <c r="BT67" s="200"/>
      <c r="BU67" s="206"/>
      <c r="BV67" s="803">
        <v>67.444444444444443</v>
      </c>
      <c r="BW67" s="200">
        <v>60</v>
      </c>
      <c r="BX67" s="199">
        <f t="shared" si="3"/>
        <v>73.400000000000006</v>
      </c>
      <c r="BY67" s="200">
        <v>64.781000000000006</v>
      </c>
      <c r="BZ67" s="208">
        <v>65.14</v>
      </c>
    </row>
    <row r="68" spans="1:78">
      <c r="A68" s="197">
        <v>62</v>
      </c>
      <c r="B68" s="14" t="s">
        <v>84</v>
      </c>
      <c r="C68" s="751">
        <v>78</v>
      </c>
      <c r="D68" s="235">
        <v>83</v>
      </c>
      <c r="E68" s="199">
        <v>82</v>
      </c>
      <c r="F68" s="199">
        <v>82.85</v>
      </c>
      <c r="G68" s="687">
        <v>85.21</v>
      </c>
      <c r="H68" s="748">
        <v>4.7</v>
      </c>
      <c r="I68" s="236">
        <v>4.8</v>
      </c>
      <c r="J68" s="236">
        <v>4.8899999999999997</v>
      </c>
      <c r="K68" s="235">
        <v>4.5999999999999996</v>
      </c>
      <c r="L68" s="369">
        <v>4.9000000000000004</v>
      </c>
      <c r="M68" s="748">
        <v>73</v>
      </c>
      <c r="N68" s="236">
        <v>67</v>
      </c>
      <c r="O68" s="199">
        <v>75</v>
      </c>
      <c r="P68" s="200">
        <v>72.88</v>
      </c>
      <c r="Q68" s="206">
        <v>77.16</v>
      </c>
      <c r="R68" s="748">
        <v>76</v>
      </c>
      <c r="S68" s="236">
        <v>69</v>
      </c>
      <c r="T68" s="236">
        <v>76</v>
      </c>
      <c r="U68" s="200">
        <v>74.66</v>
      </c>
      <c r="V68" s="207">
        <v>67</v>
      </c>
      <c r="W68" s="840">
        <v>83</v>
      </c>
      <c r="X68" s="229">
        <v>57</v>
      </c>
      <c r="Y68" s="229">
        <v>79</v>
      </c>
      <c r="Z68" s="200">
        <v>66.66</v>
      </c>
      <c r="AA68" s="206">
        <v>56.33</v>
      </c>
      <c r="AB68" s="757">
        <v>100</v>
      </c>
      <c r="AC68" s="229">
        <v>91</v>
      </c>
      <c r="AD68" s="229">
        <v>84</v>
      </c>
      <c r="AE68" s="200">
        <v>61.66</v>
      </c>
      <c r="AF68" s="207">
        <v>72.5</v>
      </c>
      <c r="AG68" s="757">
        <v>72</v>
      </c>
      <c r="AH68" s="229">
        <v>71</v>
      </c>
      <c r="AI68" s="229">
        <v>81</v>
      </c>
      <c r="AJ68" s="200">
        <v>68.459999999999994</v>
      </c>
      <c r="AK68" s="206">
        <v>73.25</v>
      </c>
      <c r="AL68" s="757">
        <v>54</v>
      </c>
      <c r="AM68" s="229"/>
      <c r="AN68" s="229">
        <v>61</v>
      </c>
      <c r="AO68" s="200">
        <v>67</v>
      </c>
      <c r="AP68" s="207">
        <v>53.33</v>
      </c>
      <c r="AQ68" s="757">
        <v>52</v>
      </c>
      <c r="AR68" s="229">
        <v>91</v>
      </c>
      <c r="AS68" s="229">
        <v>57</v>
      </c>
      <c r="AT68" s="200">
        <v>60.75</v>
      </c>
      <c r="AU68" s="206">
        <v>51</v>
      </c>
      <c r="AV68" s="757">
        <v>70</v>
      </c>
      <c r="AW68" s="229">
        <v>71</v>
      </c>
      <c r="AX68" s="229">
        <v>87</v>
      </c>
      <c r="AY68" s="200">
        <v>84</v>
      </c>
      <c r="AZ68" s="207">
        <v>89.25</v>
      </c>
      <c r="BA68" s="757"/>
      <c r="BB68" s="229"/>
      <c r="BC68" s="229"/>
      <c r="BD68" s="200"/>
      <c r="BE68" s="206">
        <v>62</v>
      </c>
      <c r="BF68" s="757">
        <v>61</v>
      </c>
      <c r="BG68" s="229">
        <v>74</v>
      </c>
      <c r="BH68" s="229">
        <v>92</v>
      </c>
      <c r="BI68" s="200">
        <v>78.5</v>
      </c>
      <c r="BJ68" s="207">
        <v>74</v>
      </c>
      <c r="BK68" s="676"/>
      <c r="BL68" s="200"/>
      <c r="BM68" s="199"/>
      <c r="BN68" s="200"/>
      <c r="BO68" s="207"/>
      <c r="BP68" s="664"/>
      <c r="BQ68" s="662"/>
      <c r="BR68" s="199"/>
      <c r="BS68" s="200"/>
      <c r="BT68" s="200"/>
      <c r="BU68" s="206"/>
      <c r="BV68" s="803">
        <v>71.900000000000006</v>
      </c>
      <c r="BW68" s="200">
        <v>74.888888888888886</v>
      </c>
      <c r="BX68" s="199">
        <f t="shared" si="3"/>
        <v>77.400000000000006</v>
      </c>
      <c r="BY68" s="200">
        <v>71.509090909090901</v>
      </c>
      <c r="BZ68" s="208">
        <v>69.180000000000007</v>
      </c>
    </row>
    <row r="69" spans="1:78">
      <c r="A69" s="197">
        <v>63</v>
      </c>
      <c r="B69" s="14" t="s">
        <v>85</v>
      </c>
      <c r="C69" s="751">
        <v>69</v>
      </c>
      <c r="D69" s="235">
        <v>77</v>
      </c>
      <c r="E69" s="199">
        <v>74</v>
      </c>
      <c r="F69" s="199">
        <v>79.45</v>
      </c>
      <c r="G69" s="687">
        <v>77.900000000000006</v>
      </c>
      <c r="H69" s="748">
        <v>4.5</v>
      </c>
      <c r="I69" s="236">
        <v>3.9</v>
      </c>
      <c r="J69" s="236">
        <v>4.38</v>
      </c>
      <c r="K69" s="235">
        <v>4.7</v>
      </c>
      <c r="L69" s="369">
        <v>4.7</v>
      </c>
      <c r="M69" s="748">
        <v>59</v>
      </c>
      <c r="N69" s="236">
        <v>61</v>
      </c>
      <c r="O69" s="199">
        <v>66</v>
      </c>
      <c r="P69" s="200">
        <v>68.709999999999994</v>
      </c>
      <c r="Q69" s="206">
        <v>69.09</v>
      </c>
      <c r="R69" s="748">
        <v>69</v>
      </c>
      <c r="S69" s="236">
        <v>68</v>
      </c>
      <c r="T69" s="236">
        <v>70</v>
      </c>
      <c r="U69" s="200">
        <v>75.64</v>
      </c>
      <c r="V69" s="207">
        <v>69.13</v>
      </c>
      <c r="W69" s="757">
        <v>71</v>
      </c>
      <c r="X69" s="229">
        <v>65</v>
      </c>
      <c r="Y69" s="229">
        <v>78</v>
      </c>
      <c r="Z69" s="200">
        <v>64.5</v>
      </c>
      <c r="AA69" s="206">
        <v>76.599999999999994</v>
      </c>
      <c r="AB69" s="757">
        <v>55</v>
      </c>
      <c r="AC69" s="229">
        <v>59</v>
      </c>
      <c r="AD69" s="229">
        <v>65</v>
      </c>
      <c r="AE69" s="200">
        <v>69.2</v>
      </c>
      <c r="AF69" s="207">
        <v>73.33</v>
      </c>
      <c r="AG69" s="757">
        <v>64</v>
      </c>
      <c r="AH69" s="229">
        <v>62</v>
      </c>
      <c r="AI69" s="229">
        <v>53</v>
      </c>
      <c r="AJ69" s="200">
        <v>53.94</v>
      </c>
      <c r="AK69" s="206">
        <v>55</v>
      </c>
      <c r="AL69" s="815">
        <v>80</v>
      </c>
      <c r="AM69" s="229">
        <v>52</v>
      </c>
      <c r="AN69" s="229">
        <v>61</v>
      </c>
      <c r="AO69" s="200">
        <v>74</v>
      </c>
      <c r="AP69" s="207">
        <v>73.5</v>
      </c>
      <c r="AQ69" s="757">
        <v>72</v>
      </c>
      <c r="AR69" s="229">
        <v>57</v>
      </c>
      <c r="AS69" s="229">
        <v>46</v>
      </c>
      <c r="AT69" s="200">
        <v>63.25</v>
      </c>
      <c r="AU69" s="206">
        <v>81.66</v>
      </c>
      <c r="AV69" s="757">
        <v>59</v>
      </c>
      <c r="AW69" s="229">
        <v>68</v>
      </c>
      <c r="AX69" s="229">
        <v>63</v>
      </c>
      <c r="AY69" s="200">
        <v>70</v>
      </c>
      <c r="AZ69" s="207">
        <v>69.099999999999994</v>
      </c>
      <c r="BA69" s="757">
        <v>72</v>
      </c>
      <c r="BB69" s="229"/>
      <c r="BC69" s="229">
        <v>60</v>
      </c>
      <c r="BD69" s="200"/>
      <c r="BE69" s="206">
        <v>69</v>
      </c>
      <c r="BF69" s="757">
        <v>55</v>
      </c>
      <c r="BG69" s="229">
        <v>65</v>
      </c>
      <c r="BH69" s="229">
        <v>67</v>
      </c>
      <c r="BI69" s="200">
        <v>71</v>
      </c>
      <c r="BJ69" s="207">
        <v>63.33</v>
      </c>
      <c r="BK69" s="676"/>
      <c r="BL69" s="200"/>
      <c r="BM69" s="199"/>
      <c r="BN69" s="200"/>
      <c r="BO69" s="207"/>
      <c r="BP69" s="664"/>
      <c r="BQ69" s="662"/>
      <c r="BR69" s="199"/>
      <c r="BS69" s="200"/>
      <c r="BT69" s="200"/>
      <c r="BU69" s="206"/>
      <c r="BV69" s="803">
        <v>65.909090909090907</v>
      </c>
      <c r="BW69" s="200">
        <v>63.9</v>
      </c>
      <c r="BX69" s="199">
        <f t="shared" si="3"/>
        <v>63.909090909090907</v>
      </c>
      <c r="BY69" s="200">
        <v>69.125454545454559</v>
      </c>
      <c r="BZ69" s="208">
        <v>70.69</v>
      </c>
    </row>
    <row r="70" spans="1:78">
      <c r="A70" s="197">
        <v>64</v>
      </c>
      <c r="B70" s="808" t="s">
        <v>86</v>
      </c>
      <c r="C70" s="751">
        <v>73</v>
      </c>
      <c r="D70" s="235">
        <v>79</v>
      </c>
      <c r="E70" s="199">
        <v>78</v>
      </c>
      <c r="F70" s="199">
        <v>81.540000000000006</v>
      </c>
      <c r="G70" s="687">
        <v>74</v>
      </c>
      <c r="H70" s="748">
        <v>4.5999999999999996</v>
      </c>
      <c r="I70" s="236">
        <v>4.0999999999999996</v>
      </c>
      <c r="J70" s="236">
        <v>4.71</v>
      </c>
      <c r="K70" s="235">
        <v>4.3</v>
      </c>
      <c r="L70" s="369">
        <v>4.7</v>
      </c>
      <c r="M70" s="748">
        <v>56</v>
      </c>
      <c r="N70" s="236">
        <v>60</v>
      </c>
      <c r="O70" s="199">
        <v>64</v>
      </c>
      <c r="P70" s="200">
        <v>64.61</v>
      </c>
      <c r="Q70" s="206">
        <v>52.88</v>
      </c>
      <c r="R70" s="748">
        <v>66</v>
      </c>
      <c r="S70" s="236">
        <v>66</v>
      </c>
      <c r="T70" s="236">
        <v>76</v>
      </c>
      <c r="U70" s="200">
        <v>73.25</v>
      </c>
      <c r="V70" s="207">
        <v>59.1</v>
      </c>
      <c r="W70" s="757">
        <v>75</v>
      </c>
      <c r="X70" s="229">
        <v>53</v>
      </c>
      <c r="Y70" s="229">
        <v>74</v>
      </c>
      <c r="Z70" s="200">
        <v>63.2</v>
      </c>
      <c r="AA70" s="206">
        <v>67.5</v>
      </c>
      <c r="AB70" s="757">
        <v>60</v>
      </c>
      <c r="AC70" s="229">
        <v>72</v>
      </c>
      <c r="AD70" s="229">
        <v>52</v>
      </c>
      <c r="AE70" s="200">
        <v>77</v>
      </c>
      <c r="AF70" s="207">
        <v>36</v>
      </c>
      <c r="AG70" s="757">
        <v>59</v>
      </c>
      <c r="AH70" s="229">
        <v>62</v>
      </c>
      <c r="AI70" s="229">
        <v>63</v>
      </c>
      <c r="AJ70" s="200">
        <v>63.4</v>
      </c>
      <c r="AK70" s="206">
        <v>49</v>
      </c>
      <c r="AL70" s="818">
        <v>36</v>
      </c>
      <c r="AM70" s="229">
        <v>58</v>
      </c>
      <c r="AN70" s="229">
        <v>67</v>
      </c>
      <c r="AO70" s="200">
        <v>68.75</v>
      </c>
      <c r="AP70" s="207">
        <v>59.5</v>
      </c>
      <c r="AQ70" s="757">
        <v>47</v>
      </c>
      <c r="AR70" s="229">
        <v>54</v>
      </c>
      <c r="AS70" s="229">
        <v>60</v>
      </c>
      <c r="AT70" s="200">
        <v>64.2</v>
      </c>
      <c r="AU70" s="206">
        <v>58.8</v>
      </c>
      <c r="AV70" s="818">
        <v>47</v>
      </c>
      <c r="AW70" s="229">
        <v>71</v>
      </c>
      <c r="AX70" s="229">
        <v>75</v>
      </c>
      <c r="AY70" s="200">
        <v>88</v>
      </c>
      <c r="AZ70" s="207">
        <v>66</v>
      </c>
      <c r="BA70" s="757"/>
      <c r="BB70" s="229"/>
      <c r="BC70" s="229"/>
      <c r="BD70" s="200"/>
      <c r="BE70" s="206"/>
      <c r="BF70" s="757">
        <v>77</v>
      </c>
      <c r="BG70" s="229">
        <v>73</v>
      </c>
      <c r="BH70" s="229">
        <v>79</v>
      </c>
      <c r="BI70" s="200">
        <v>85</v>
      </c>
      <c r="BJ70" s="207"/>
      <c r="BK70" s="676"/>
      <c r="BL70" s="200"/>
      <c r="BM70" s="199"/>
      <c r="BN70" s="200"/>
      <c r="BO70" s="207"/>
      <c r="BP70" s="664"/>
      <c r="BQ70" s="662"/>
      <c r="BR70" s="199"/>
      <c r="BS70" s="200"/>
      <c r="BT70" s="200"/>
      <c r="BU70" s="206"/>
      <c r="BV70" s="809">
        <v>59.6</v>
      </c>
      <c r="BW70" s="200">
        <v>64.8</v>
      </c>
      <c r="BX70" s="199">
        <f t="shared" si="3"/>
        <v>68.8</v>
      </c>
      <c r="BY70" s="200">
        <v>71.540909090909082</v>
      </c>
      <c r="BZ70" s="208">
        <v>58.08</v>
      </c>
    </row>
    <row r="71" spans="1:78">
      <c r="A71" s="197">
        <v>65</v>
      </c>
      <c r="B71" s="807" t="s">
        <v>87</v>
      </c>
      <c r="C71" s="751">
        <v>80</v>
      </c>
      <c r="D71" s="235">
        <v>86</v>
      </c>
      <c r="E71" s="199">
        <v>78</v>
      </c>
      <c r="F71" s="199">
        <v>83.4</v>
      </c>
      <c r="G71" s="687">
        <v>80.180000000000007</v>
      </c>
      <c r="H71" s="748">
        <v>4.7</v>
      </c>
      <c r="I71" s="236">
        <v>4.7</v>
      </c>
      <c r="J71" s="236">
        <v>4.63</v>
      </c>
      <c r="K71" s="235">
        <v>4.5999999999999996</v>
      </c>
      <c r="L71" s="369">
        <v>4.5</v>
      </c>
      <c r="M71" s="748">
        <v>75</v>
      </c>
      <c r="N71" s="236">
        <v>76</v>
      </c>
      <c r="O71" s="199">
        <v>70</v>
      </c>
      <c r="P71" s="200">
        <v>66</v>
      </c>
      <c r="Q71" s="206">
        <v>67.400000000000006</v>
      </c>
      <c r="R71" s="748">
        <v>69</v>
      </c>
      <c r="S71" s="236">
        <v>73</v>
      </c>
      <c r="T71" s="236">
        <v>75</v>
      </c>
      <c r="U71" s="200">
        <v>64.92</v>
      </c>
      <c r="V71" s="207">
        <v>65.709999999999994</v>
      </c>
      <c r="W71" s="757"/>
      <c r="X71" s="229">
        <v>85</v>
      </c>
      <c r="Y71" s="229">
        <v>58</v>
      </c>
      <c r="Z71" s="200">
        <v>58</v>
      </c>
      <c r="AA71" s="206">
        <v>66.5</v>
      </c>
      <c r="AB71" s="757"/>
      <c r="AC71" s="229"/>
      <c r="AD71" s="229"/>
      <c r="AE71" s="200">
        <v>84.33</v>
      </c>
      <c r="AF71" s="207">
        <v>70</v>
      </c>
      <c r="AG71" s="757">
        <v>82</v>
      </c>
      <c r="AH71" s="229">
        <v>93</v>
      </c>
      <c r="AI71" s="229">
        <v>77</v>
      </c>
      <c r="AJ71" s="200">
        <v>54.66</v>
      </c>
      <c r="AK71" s="206">
        <v>68.2</v>
      </c>
      <c r="AL71" s="815">
        <v>82</v>
      </c>
      <c r="AM71" s="229">
        <v>71</v>
      </c>
      <c r="AN71" s="229">
        <v>67</v>
      </c>
      <c r="AO71" s="200">
        <v>62.88</v>
      </c>
      <c r="AP71" s="207">
        <v>62</v>
      </c>
      <c r="AQ71" s="757">
        <v>74</v>
      </c>
      <c r="AR71" s="229">
        <v>65</v>
      </c>
      <c r="AS71" s="229">
        <v>71</v>
      </c>
      <c r="AT71" s="200">
        <v>66.61</v>
      </c>
      <c r="AU71" s="206">
        <v>62.2</v>
      </c>
      <c r="AV71" s="757">
        <v>79</v>
      </c>
      <c r="AW71" s="229">
        <v>86</v>
      </c>
      <c r="AX71" s="229">
        <v>74</v>
      </c>
      <c r="AY71" s="200">
        <v>75</v>
      </c>
      <c r="AZ71" s="207">
        <v>77</v>
      </c>
      <c r="BA71" s="757"/>
      <c r="BB71" s="229">
        <v>88</v>
      </c>
      <c r="BC71" s="229"/>
      <c r="BD71" s="200"/>
      <c r="BE71" s="206"/>
      <c r="BF71" s="757">
        <v>56</v>
      </c>
      <c r="BG71" s="229">
        <v>80</v>
      </c>
      <c r="BH71" s="229"/>
      <c r="BI71" s="200">
        <v>76.25</v>
      </c>
      <c r="BJ71" s="207">
        <v>63</v>
      </c>
      <c r="BK71" s="676"/>
      <c r="BL71" s="200"/>
      <c r="BM71" s="199"/>
      <c r="BN71" s="200"/>
      <c r="BO71" s="207"/>
      <c r="BP71" s="664"/>
      <c r="BQ71" s="662"/>
      <c r="BR71" s="199"/>
      <c r="BS71" s="200"/>
      <c r="BT71" s="200"/>
      <c r="BU71" s="206"/>
      <c r="BV71" s="810">
        <v>74.625</v>
      </c>
      <c r="BW71" s="200">
        <v>80.3</v>
      </c>
      <c r="BX71" s="199">
        <f t="shared" si="3"/>
        <v>71.25</v>
      </c>
      <c r="BY71" s="200">
        <v>69.11363636363636</v>
      </c>
      <c r="BZ71" s="208">
        <v>68.2</v>
      </c>
    </row>
    <row r="72" spans="1:78">
      <c r="A72" s="197">
        <v>66</v>
      </c>
      <c r="B72" s="844" t="s">
        <v>88</v>
      </c>
      <c r="C72" s="751">
        <v>76</v>
      </c>
      <c r="D72" s="235">
        <v>72</v>
      </c>
      <c r="E72" s="199">
        <v>72</v>
      </c>
      <c r="F72" s="199">
        <v>81.62</v>
      </c>
      <c r="G72" s="687">
        <v>74.09</v>
      </c>
      <c r="H72" s="748">
        <v>4.7</v>
      </c>
      <c r="I72" s="236">
        <v>3.5</v>
      </c>
      <c r="J72" s="236">
        <v>5</v>
      </c>
      <c r="K72" s="235"/>
      <c r="L72" s="369">
        <v>4.8</v>
      </c>
      <c r="M72" s="748"/>
      <c r="N72" s="236">
        <v>52</v>
      </c>
      <c r="O72" s="199">
        <v>36</v>
      </c>
      <c r="P72" s="200">
        <v>58.66</v>
      </c>
      <c r="Q72" s="206">
        <v>49.88</v>
      </c>
      <c r="R72" s="748"/>
      <c r="S72" s="236">
        <v>81</v>
      </c>
      <c r="T72" s="236">
        <v>60</v>
      </c>
      <c r="U72" s="200">
        <v>73.5</v>
      </c>
      <c r="V72" s="207">
        <v>56.71</v>
      </c>
      <c r="W72" s="841">
        <v>83</v>
      </c>
      <c r="X72" s="264"/>
      <c r="Y72" s="264"/>
      <c r="Z72" s="210">
        <v>88</v>
      </c>
      <c r="AA72" s="684">
        <v>68</v>
      </c>
      <c r="AB72" s="754"/>
      <c r="AC72" s="264"/>
      <c r="AD72" s="229"/>
      <c r="AE72" s="200"/>
      <c r="AF72" s="207"/>
      <c r="AG72" s="757"/>
      <c r="AH72" s="229"/>
      <c r="AI72" s="229">
        <v>47</v>
      </c>
      <c r="AJ72" s="200">
        <v>51</v>
      </c>
      <c r="AK72" s="206">
        <v>45.75</v>
      </c>
      <c r="AL72" s="757">
        <v>59</v>
      </c>
      <c r="AM72" s="229"/>
      <c r="AN72" s="229">
        <v>90</v>
      </c>
      <c r="AO72" s="200"/>
      <c r="AP72" s="207">
        <v>55</v>
      </c>
      <c r="AQ72" s="757">
        <v>64</v>
      </c>
      <c r="AR72" s="229"/>
      <c r="AS72" s="229">
        <v>89</v>
      </c>
      <c r="AT72" s="200">
        <v>68</v>
      </c>
      <c r="AU72" s="206">
        <v>55</v>
      </c>
      <c r="AV72" s="757"/>
      <c r="AW72" s="229"/>
      <c r="AX72" s="229"/>
      <c r="AY72" s="200"/>
      <c r="AZ72" s="207"/>
      <c r="BA72" s="757"/>
      <c r="BB72" s="229"/>
      <c r="BC72" s="229"/>
      <c r="BD72" s="200"/>
      <c r="BE72" s="206"/>
      <c r="BF72" s="842">
        <v>82</v>
      </c>
      <c r="BG72" s="229"/>
      <c r="BH72" s="229"/>
      <c r="BI72" s="200"/>
      <c r="BJ72" s="207"/>
      <c r="BK72" s="676"/>
      <c r="BL72" s="200"/>
      <c r="BM72" s="199"/>
      <c r="BN72" s="200"/>
      <c r="BO72" s="207"/>
      <c r="BP72" s="664"/>
      <c r="BQ72" s="662"/>
      <c r="BR72" s="199"/>
      <c r="BS72" s="200"/>
      <c r="BT72" s="200"/>
      <c r="BU72" s="206"/>
      <c r="BV72" s="843">
        <v>72.8</v>
      </c>
      <c r="BW72" s="200">
        <v>68.333333333333329</v>
      </c>
      <c r="BX72" s="199">
        <f t="shared" si="3"/>
        <v>65.666666666666671</v>
      </c>
      <c r="BY72" s="200">
        <v>68.364285714285714</v>
      </c>
      <c r="BZ72" s="208">
        <v>57.77</v>
      </c>
    </row>
    <row r="73" spans="1:78">
      <c r="A73" s="197">
        <v>67</v>
      </c>
      <c r="B73" s="14" t="s">
        <v>89</v>
      </c>
      <c r="C73" s="751">
        <v>76</v>
      </c>
      <c r="D73" s="235">
        <v>80</v>
      </c>
      <c r="E73" s="199">
        <v>73</v>
      </c>
      <c r="F73" s="199">
        <v>79.75</v>
      </c>
      <c r="G73" s="687">
        <v>69.400000000000006</v>
      </c>
      <c r="H73" s="748">
        <v>5</v>
      </c>
      <c r="I73" s="236">
        <v>4.8</v>
      </c>
      <c r="J73" s="236">
        <v>4.5</v>
      </c>
      <c r="K73" s="235">
        <v>5</v>
      </c>
      <c r="L73" s="369">
        <v>4.5</v>
      </c>
      <c r="M73" s="748">
        <v>76</v>
      </c>
      <c r="N73" s="236">
        <v>72</v>
      </c>
      <c r="O73" s="199">
        <v>67</v>
      </c>
      <c r="P73" s="200">
        <v>74.5</v>
      </c>
      <c r="Q73" s="206">
        <v>68</v>
      </c>
      <c r="R73" s="748">
        <v>66</v>
      </c>
      <c r="S73" s="236">
        <v>64</v>
      </c>
      <c r="T73" s="236">
        <v>84</v>
      </c>
      <c r="U73" s="200">
        <v>57</v>
      </c>
      <c r="V73" s="207">
        <v>54.75</v>
      </c>
      <c r="W73" s="757">
        <v>55</v>
      </c>
      <c r="X73" s="229"/>
      <c r="Y73" s="229"/>
      <c r="Z73" s="200">
        <v>75</v>
      </c>
      <c r="AA73" s="206">
        <v>53</v>
      </c>
      <c r="AB73" s="757"/>
      <c r="AC73" s="229"/>
      <c r="AD73" s="229"/>
      <c r="AE73" s="200"/>
      <c r="AF73" s="207"/>
      <c r="AG73" s="757">
        <v>71</v>
      </c>
      <c r="AH73" s="229"/>
      <c r="AI73" s="229">
        <v>58</v>
      </c>
      <c r="AJ73" s="200"/>
      <c r="AK73" s="206">
        <v>58</v>
      </c>
      <c r="AL73" s="757">
        <v>61</v>
      </c>
      <c r="AM73" s="229">
        <v>61</v>
      </c>
      <c r="AN73" s="229"/>
      <c r="AO73" s="200">
        <v>72</v>
      </c>
      <c r="AP73" s="207">
        <v>41</v>
      </c>
      <c r="AQ73" s="757">
        <v>52</v>
      </c>
      <c r="AR73" s="229">
        <v>71</v>
      </c>
      <c r="AS73" s="229">
        <v>55</v>
      </c>
      <c r="AT73" s="200">
        <v>63</v>
      </c>
      <c r="AU73" s="206">
        <v>61</v>
      </c>
      <c r="AV73" s="757"/>
      <c r="AW73" s="229"/>
      <c r="AX73" s="229"/>
      <c r="AY73" s="200"/>
      <c r="AZ73" s="207"/>
      <c r="BA73" s="757"/>
      <c r="BB73" s="229"/>
      <c r="BC73" s="229"/>
      <c r="BD73" s="200"/>
      <c r="BE73" s="206"/>
      <c r="BF73" s="757"/>
      <c r="BG73" s="229"/>
      <c r="BH73" s="229"/>
      <c r="BI73" s="200"/>
      <c r="BJ73" s="207"/>
      <c r="BK73" s="676"/>
      <c r="BL73" s="200"/>
      <c r="BM73" s="199"/>
      <c r="BN73" s="200"/>
      <c r="BO73" s="207"/>
      <c r="BP73" s="664"/>
      <c r="BQ73" s="662"/>
      <c r="BR73" s="199"/>
      <c r="BS73" s="200"/>
      <c r="BT73" s="200"/>
      <c r="BU73" s="206"/>
      <c r="BV73" s="803">
        <v>65.285714285714292</v>
      </c>
      <c r="BW73" s="200">
        <v>69.599999999999994</v>
      </c>
      <c r="BX73" s="199">
        <f t="shared" si="3"/>
        <v>67.400000000000006</v>
      </c>
      <c r="BY73" s="200">
        <v>68.458571428571432</v>
      </c>
      <c r="BZ73" s="208">
        <v>57.87</v>
      </c>
    </row>
    <row r="74" spans="1:78">
      <c r="A74" s="197">
        <v>68</v>
      </c>
      <c r="B74" s="14" t="s">
        <v>90</v>
      </c>
      <c r="C74" s="751">
        <v>83</v>
      </c>
      <c r="D74" s="235">
        <v>87</v>
      </c>
      <c r="E74" s="199">
        <v>77</v>
      </c>
      <c r="F74" s="199">
        <v>85.94</v>
      </c>
      <c r="G74" s="687">
        <v>81.81</v>
      </c>
      <c r="H74" s="748">
        <v>4.7</v>
      </c>
      <c r="I74" s="236">
        <v>4.5999999999999996</v>
      </c>
      <c r="J74" s="236">
        <v>4.38</v>
      </c>
      <c r="K74" s="235">
        <v>4.5</v>
      </c>
      <c r="L74" s="369">
        <v>4.5</v>
      </c>
      <c r="M74" s="748">
        <v>72</v>
      </c>
      <c r="N74" s="236">
        <v>61</v>
      </c>
      <c r="O74" s="199">
        <v>65</v>
      </c>
      <c r="P74" s="200">
        <v>70.3</v>
      </c>
      <c r="Q74" s="206">
        <v>66.41</v>
      </c>
      <c r="R74" s="748">
        <v>79</v>
      </c>
      <c r="S74" s="236">
        <v>76</v>
      </c>
      <c r="T74" s="236">
        <v>74</v>
      </c>
      <c r="U74" s="200">
        <v>80.16</v>
      </c>
      <c r="V74" s="207">
        <v>70.290000000000006</v>
      </c>
      <c r="W74" s="840">
        <v>85</v>
      </c>
      <c r="X74" s="229">
        <v>85</v>
      </c>
      <c r="Y74" s="229">
        <v>68</v>
      </c>
      <c r="Z74" s="200">
        <v>75.430000000000007</v>
      </c>
      <c r="AA74" s="206">
        <v>73.66</v>
      </c>
      <c r="AB74" s="757">
        <v>63</v>
      </c>
      <c r="AC74" s="229">
        <v>77</v>
      </c>
      <c r="AD74" s="229"/>
      <c r="AE74" s="200">
        <v>76.5</v>
      </c>
      <c r="AF74" s="207">
        <v>69.83</v>
      </c>
      <c r="AG74" s="815">
        <v>80</v>
      </c>
      <c r="AH74" s="816">
        <v>52</v>
      </c>
      <c r="AI74" s="229">
        <v>65</v>
      </c>
      <c r="AJ74" s="200">
        <v>66.14</v>
      </c>
      <c r="AK74" s="206">
        <v>63.25</v>
      </c>
      <c r="AL74" s="757">
        <v>66</v>
      </c>
      <c r="AM74" s="229">
        <v>66</v>
      </c>
      <c r="AN74" s="229">
        <v>53</v>
      </c>
      <c r="AO74" s="200">
        <v>90</v>
      </c>
      <c r="AP74" s="207">
        <v>76</v>
      </c>
      <c r="AQ74" s="757">
        <v>66</v>
      </c>
      <c r="AR74" s="229">
        <v>64</v>
      </c>
      <c r="AS74" s="229">
        <v>57</v>
      </c>
      <c r="AT74" s="200">
        <v>96</v>
      </c>
      <c r="AU74" s="206">
        <v>71.599999999999994</v>
      </c>
      <c r="AV74" s="757">
        <v>66</v>
      </c>
      <c r="AW74" s="229">
        <v>62</v>
      </c>
      <c r="AX74" s="229">
        <v>67</v>
      </c>
      <c r="AY74" s="200">
        <v>74</v>
      </c>
      <c r="AZ74" s="207"/>
      <c r="BA74" s="757">
        <v>66</v>
      </c>
      <c r="BB74" s="229"/>
      <c r="BC74" s="229"/>
      <c r="BD74" s="200"/>
      <c r="BE74" s="206">
        <v>87</v>
      </c>
      <c r="BF74" s="757">
        <v>74</v>
      </c>
      <c r="BG74" s="229">
        <v>80</v>
      </c>
      <c r="BH74" s="229">
        <v>68</v>
      </c>
      <c r="BI74" s="200">
        <v>79</v>
      </c>
      <c r="BJ74" s="207">
        <v>58.11</v>
      </c>
      <c r="BK74" s="676"/>
      <c r="BL74" s="200"/>
      <c r="BM74" s="199"/>
      <c r="BN74" s="200"/>
      <c r="BO74" s="207"/>
      <c r="BP74" s="664"/>
      <c r="BQ74" s="662"/>
      <c r="BR74" s="199"/>
      <c r="BS74" s="200"/>
      <c r="BT74" s="200"/>
      <c r="BU74" s="206"/>
      <c r="BV74" s="803">
        <v>72.727272727272734</v>
      </c>
      <c r="BW74" s="200">
        <v>71</v>
      </c>
      <c r="BX74" s="199">
        <f t="shared" si="3"/>
        <v>66</v>
      </c>
      <c r="BY74" s="200">
        <v>78.66</v>
      </c>
      <c r="BZ74" s="208">
        <v>71.790000000000006</v>
      </c>
    </row>
    <row r="75" spans="1:78">
      <c r="A75" s="197">
        <v>69</v>
      </c>
      <c r="B75" s="844" t="s">
        <v>91</v>
      </c>
      <c r="C75" s="751">
        <v>75</v>
      </c>
      <c r="D75" s="235">
        <v>79</v>
      </c>
      <c r="E75" s="199">
        <v>78</v>
      </c>
      <c r="F75" s="199">
        <v>82.54</v>
      </c>
      <c r="G75" s="687">
        <v>75.03</v>
      </c>
      <c r="H75" s="748">
        <v>4.5</v>
      </c>
      <c r="I75" s="236">
        <v>4.5</v>
      </c>
      <c r="J75" s="236">
        <v>4.16</v>
      </c>
      <c r="K75" s="235">
        <v>4.3</v>
      </c>
      <c r="L75" s="369"/>
      <c r="M75" s="748">
        <v>71</v>
      </c>
      <c r="N75" s="236">
        <v>62</v>
      </c>
      <c r="O75" s="199">
        <v>60</v>
      </c>
      <c r="P75" s="200">
        <v>68.25</v>
      </c>
      <c r="Q75" s="206">
        <v>59.75</v>
      </c>
      <c r="R75" s="748">
        <v>65</v>
      </c>
      <c r="S75" s="236">
        <v>72</v>
      </c>
      <c r="T75" s="236">
        <v>62</v>
      </c>
      <c r="U75" s="200">
        <v>68.3</v>
      </c>
      <c r="V75" s="207">
        <v>57.42</v>
      </c>
      <c r="W75" s="757">
        <v>70</v>
      </c>
      <c r="X75" s="229">
        <v>64</v>
      </c>
      <c r="Y75" s="229">
        <v>56</v>
      </c>
      <c r="Z75" s="200">
        <v>58.5</v>
      </c>
      <c r="AA75" s="206">
        <v>59.35</v>
      </c>
      <c r="AB75" s="757">
        <v>67</v>
      </c>
      <c r="AC75" s="229">
        <v>75</v>
      </c>
      <c r="AD75" s="229">
        <v>68</v>
      </c>
      <c r="AE75" s="200">
        <v>51</v>
      </c>
      <c r="AF75" s="207">
        <v>63.6</v>
      </c>
      <c r="AG75" s="757">
        <v>68</v>
      </c>
      <c r="AH75" s="229">
        <v>66</v>
      </c>
      <c r="AI75" s="229">
        <v>76</v>
      </c>
      <c r="AJ75" s="200">
        <v>65.5</v>
      </c>
      <c r="AK75" s="206">
        <v>56.78</v>
      </c>
      <c r="AL75" s="815">
        <v>84</v>
      </c>
      <c r="AM75" s="229">
        <v>82</v>
      </c>
      <c r="AN75" s="229">
        <v>78</v>
      </c>
      <c r="AO75" s="200">
        <v>78.540000000000006</v>
      </c>
      <c r="AP75" s="207">
        <v>66.5</v>
      </c>
      <c r="AQ75" s="757">
        <v>73</v>
      </c>
      <c r="AR75" s="229">
        <v>51</v>
      </c>
      <c r="AS75" s="229">
        <v>62</v>
      </c>
      <c r="AT75" s="200">
        <v>64.5</v>
      </c>
      <c r="AU75" s="206">
        <v>56</v>
      </c>
      <c r="AV75" s="757">
        <v>72</v>
      </c>
      <c r="AW75" s="229">
        <v>73</v>
      </c>
      <c r="AX75" s="229">
        <v>81</v>
      </c>
      <c r="AY75" s="200">
        <v>72</v>
      </c>
      <c r="AZ75" s="207">
        <v>67</v>
      </c>
      <c r="BA75" s="757"/>
      <c r="BB75" s="229"/>
      <c r="BC75" s="229"/>
      <c r="BD75" s="200"/>
      <c r="BE75" s="206"/>
      <c r="BF75" s="842">
        <v>85</v>
      </c>
      <c r="BG75" s="229">
        <v>70</v>
      </c>
      <c r="BH75" s="229">
        <v>75</v>
      </c>
      <c r="BI75" s="200">
        <v>83</v>
      </c>
      <c r="BJ75" s="207">
        <v>75.400000000000006</v>
      </c>
      <c r="BK75" s="676"/>
      <c r="BL75" s="200"/>
      <c r="BM75" s="199"/>
      <c r="BN75" s="200"/>
      <c r="BO75" s="207"/>
      <c r="BP75" s="664"/>
      <c r="BQ75" s="662"/>
      <c r="BR75" s="199"/>
      <c r="BS75" s="200"/>
      <c r="BT75" s="200"/>
      <c r="BU75" s="206"/>
      <c r="BV75" s="843">
        <v>73</v>
      </c>
      <c r="BW75" s="200">
        <v>69.400000000000006</v>
      </c>
      <c r="BX75" s="199">
        <f t="shared" si="3"/>
        <v>69.599999999999994</v>
      </c>
      <c r="BY75" s="200">
        <v>68.713636363636382</v>
      </c>
      <c r="BZ75" s="208">
        <v>63.68</v>
      </c>
    </row>
    <row r="76" spans="1:78">
      <c r="A76" s="197">
        <v>70</v>
      </c>
      <c r="B76" s="14" t="s">
        <v>159</v>
      </c>
      <c r="C76" s="751">
        <v>79</v>
      </c>
      <c r="D76" s="235">
        <v>74</v>
      </c>
      <c r="E76" s="199">
        <v>73</v>
      </c>
      <c r="F76" s="199">
        <v>73.42</v>
      </c>
      <c r="G76" s="687"/>
      <c r="H76" s="748">
        <v>4.8</v>
      </c>
      <c r="I76" s="236">
        <v>4</v>
      </c>
      <c r="J76" s="236">
        <v>4.46</v>
      </c>
      <c r="K76" s="235"/>
      <c r="L76" s="369"/>
      <c r="M76" s="748">
        <v>75</v>
      </c>
      <c r="N76" s="236">
        <v>64</v>
      </c>
      <c r="O76" s="199">
        <v>63</v>
      </c>
      <c r="P76" s="200">
        <v>62.66</v>
      </c>
      <c r="Q76" s="206"/>
      <c r="R76" s="748">
        <v>76</v>
      </c>
      <c r="S76" s="236">
        <v>67</v>
      </c>
      <c r="T76" s="236">
        <v>77</v>
      </c>
      <c r="U76" s="200">
        <v>60.44</v>
      </c>
      <c r="V76" s="207"/>
      <c r="W76" s="840">
        <v>88</v>
      </c>
      <c r="X76" s="229"/>
      <c r="Y76" s="229">
        <v>70</v>
      </c>
      <c r="Z76" s="200">
        <v>55.14</v>
      </c>
      <c r="AA76" s="206"/>
      <c r="AB76" s="757">
        <v>63</v>
      </c>
      <c r="AC76" s="229"/>
      <c r="AD76" s="229">
        <v>81</v>
      </c>
      <c r="AE76" s="200">
        <v>71</v>
      </c>
      <c r="AF76" s="207"/>
      <c r="AG76" s="757">
        <v>68</v>
      </c>
      <c r="AH76" s="229">
        <v>62</v>
      </c>
      <c r="AI76" s="229">
        <v>58</v>
      </c>
      <c r="AJ76" s="200">
        <v>41</v>
      </c>
      <c r="AK76" s="206"/>
      <c r="AL76" s="757">
        <v>73</v>
      </c>
      <c r="AM76" s="229"/>
      <c r="AN76" s="229"/>
      <c r="AO76" s="200">
        <v>42.8</v>
      </c>
      <c r="AP76" s="207"/>
      <c r="AQ76" s="757">
        <v>64</v>
      </c>
      <c r="AR76" s="229">
        <v>62</v>
      </c>
      <c r="AS76" s="229"/>
      <c r="AT76" s="200">
        <v>38.5</v>
      </c>
      <c r="AU76" s="206"/>
      <c r="AV76" s="757">
        <v>64</v>
      </c>
      <c r="AW76" s="229">
        <v>64</v>
      </c>
      <c r="AX76" s="229">
        <v>65</v>
      </c>
      <c r="AY76" s="200">
        <v>55</v>
      </c>
      <c r="AZ76" s="207"/>
      <c r="BA76" s="757">
        <v>62</v>
      </c>
      <c r="BB76" s="229"/>
      <c r="BC76" s="229"/>
      <c r="BD76" s="200"/>
      <c r="BE76" s="206"/>
      <c r="BF76" s="757">
        <v>67</v>
      </c>
      <c r="BG76" s="229">
        <v>58</v>
      </c>
      <c r="BH76" s="229">
        <v>74</v>
      </c>
      <c r="BI76" s="200">
        <v>62</v>
      </c>
      <c r="BJ76" s="207"/>
      <c r="BK76" s="676"/>
      <c r="BL76" s="200"/>
      <c r="BM76" s="199"/>
      <c r="BN76" s="200"/>
      <c r="BO76" s="207"/>
      <c r="BP76" s="664"/>
      <c r="BQ76" s="662"/>
      <c r="BR76" s="199"/>
      <c r="BS76" s="200"/>
      <c r="BT76" s="200"/>
      <c r="BU76" s="206"/>
      <c r="BV76" s="803">
        <v>70.818181818181813</v>
      </c>
      <c r="BW76" s="200">
        <v>64.428571428571431</v>
      </c>
      <c r="BX76" s="199">
        <f t="shared" si="3"/>
        <v>70.125</v>
      </c>
      <c r="BY76" s="200">
        <v>56.196000000000005</v>
      </c>
      <c r="BZ76" s="208"/>
    </row>
    <row r="77" spans="1:78">
      <c r="A77" s="197">
        <v>71</v>
      </c>
      <c r="B77" s="14" t="s">
        <v>158</v>
      </c>
      <c r="C77" s="751">
        <v>71</v>
      </c>
      <c r="D77" s="235">
        <v>70</v>
      </c>
      <c r="E77" s="199">
        <v>79</v>
      </c>
      <c r="F77" s="199">
        <v>76.37</v>
      </c>
      <c r="G77" s="687"/>
      <c r="H77" s="748">
        <v>4.5</v>
      </c>
      <c r="I77" s="236">
        <v>4</v>
      </c>
      <c r="J77" s="236">
        <v>4.38</v>
      </c>
      <c r="K77" s="235"/>
      <c r="L77" s="369"/>
      <c r="M77" s="748">
        <v>64</v>
      </c>
      <c r="N77" s="236">
        <v>55</v>
      </c>
      <c r="O77" s="199">
        <v>58</v>
      </c>
      <c r="P77" s="200">
        <v>59.21</v>
      </c>
      <c r="Q77" s="206"/>
      <c r="R77" s="748">
        <v>68</v>
      </c>
      <c r="S77" s="236">
        <v>55</v>
      </c>
      <c r="T77" s="236">
        <v>67</v>
      </c>
      <c r="U77" s="200">
        <v>64.459999999999994</v>
      </c>
      <c r="V77" s="207"/>
      <c r="W77" s="757">
        <v>72</v>
      </c>
      <c r="X77" s="229">
        <v>55</v>
      </c>
      <c r="Y77" s="229">
        <v>75</v>
      </c>
      <c r="Z77" s="200">
        <v>42.85</v>
      </c>
      <c r="AA77" s="206"/>
      <c r="AB77" s="757">
        <v>61</v>
      </c>
      <c r="AC77" s="229">
        <v>56</v>
      </c>
      <c r="AD77" s="229">
        <v>80</v>
      </c>
      <c r="AE77" s="200">
        <v>74</v>
      </c>
      <c r="AF77" s="207"/>
      <c r="AG77" s="757">
        <v>68</v>
      </c>
      <c r="AH77" s="229">
        <v>51</v>
      </c>
      <c r="AI77" s="229">
        <v>51</v>
      </c>
      <c r="AJ77" s="200">
        <v>48.2</v>
      </c>
      <c r="AK77" s="206"/>
      <c r="AL77" s="757">
        <v>70</v>
      </c>
      <c r="AM77" s="229">
        <v>72</v>
      </c>
      <c r="AN77" s="229">
        <v>87</v>
      </c>
      <c r="AO77" s="200">
        <v>65</v>
      </c>
      <c r="AP77" s="207"/>
      <c r="AQ77" s="757">
        <v>62</v>
      </c>
      <c r="AR77" s="229">
        <v>55</v>
      </c>
      <c r="AS77" s="229">
        <v>73</v>
      </c>
      <c r="AT77" s="200">
        <v>65.66</v>
      </c>
      <c r="AU77" s="206"/>
      <c r="AV77" s="757">
        <v>65</v>
      </c>
      <c r="AW77" s="229">
        <v>54</v>
      </c>
      <c r="AX77" s="229">
        <v>79</v>
      </c>
      <c r="AY77" s="200">
        <v>62</v>
      </c>
      <c r="AZ77" s="207"/>
      <c r="BA77" s="757">
        <v>81</v>
      </c>
      <c r="BB77" s="229"/>
      <c r="BC77" s="229">
        <v>45</v>
      </c>
      <c r="BD77" s="200">
        <v>92</v>
      </c>
      <c r="BE77" s="206"/>
      <c r="BF77" s="757">
        <v>76</v>
      </c>
      <c r="BG77" s="229">
        <v>54</v>
      </c>
      <c r="BH77" s="229">
        <v>73</v>
      </c>
      <c r="BI77" s="200">
        <v>67.33</v>
      </c>
      <c r="BJ77" s="207"/>
      <c r="BK77" s="676"/>
      <c r="BL77" s="200"/>
      <c r="BM77" s="199"/>
      <c r="BN77" s="200"/>
      <c r="BO77" s="207"/>
      <c r="BP77" s="664"/>
      <c r="BQ77" s="662"/>
      <c r="BR77" s="199"/>
      <c r="BS77" s="200"/>
      <c r="BT77" s="200"/>
      <c r="BU77" s="206"/>
      <c r="BV77" s="803">
        <v>68.909090909090907</v>
      </c>
      <c r="BW77" s="200">
        <v>57.7</v>
      </c>
      <c r="BX77" s="199">
        <f t="shared" si="3"/>
        <v>69.727272727272734</v>
      </c>
      <c r="BY77" s="200">
        <v>65.189090909090908</v>
      </c>
      <c r="BZ77" s="208"/>
    </row>
    <row r="78" spans="1:78">
      <c r="A78" s="197">
        <v>72</v>
      </c>
      <c r="B78" s="14" t="s">
        <v>184</v>
      </c>
      <c r="C78" s="751">
        <v>66</v>
      </c>
      <c r="D78" s="377"/>
      <c r="E78" s="376"/>
      <c r="F78" s="376"/>
      <c r="G78" s="689"/>
      <c r="H78" s="748">
        <v>4.2</v>
      </c>
      <c r="I78" s="647"/>
      <c r="J78" s="647"/>
      <c r="K78" s="377"/>
      <c r="L78" s="378"/>
      <c r="M78" s="748">
        <v>61</v>
      </c>
      <c r="N78" s="647"/>
      <c r="O78" s="376"/>
      <c r="P78" s="379"/>
      <c r="Q78" s="380"/>
      <c r="R78" s="748">
        <v>54</v>
      </c>
      <c r="S78" s="647"/>
      <c r="T78" s="647"/>
      <c r="U78" s="379"/>
      <c r="V78" s="381"/>
      <c r="W78" s="818">
        <v>35</v>
      </c>
      <c r="X78" s="326"/>
      <c r="Y78" s="326"/>
      <c r="Z78" s="379"/>
      <c r="AA78" s="380"/>
      <c r="AB78" s="757">
        <v>61</v>
      </c>
      <c r="AC78" s="326"/>
      <c r="AD78" s="326"/>
      <c r="AE78" s="379"/>
      <c r="AF78" s="381"/>
      <c r="AG78" s="757">
        <v>53</v>
      </c>
      <c r="AH78" s="326"/>
      <c r="AI78" s="326"/>
      <c r="AJ78" s="379"/>
      <c r="AK78" s="380"/>
      <c r="AL78" s="818">
        <v>38</v>
      </c>
      <c r="AM78" s="326"/>
      <c r="AN78" s="326"/>
      <c r="AO78" s="379"/>
      <c r="AP78" s="381"/>
      <c r="AQ78" s="757">
        <v>52</v>
      </c>
      <c r="AR78" s="326"/>
      <c r="AS78" s="326"/>
      <c r="AT78" s="379"/>
      <c r="AU78" s="380"/>
      <c r="AV78" s="757">
        <v>58</v>
      </c>
      <c r="AW78" s="326"/>
      <c r="AX78" s="326"/>
      <c r="AY78" s="379"/>
      <c r="AZ78" s="381"/>
      <c r="BA78" s="757"/>
      <c r="BB78" s="326"/>
      <c r="BC78" s="326"/>
      <c r="BD78" s="379"/>
      <c r="BE78" s="380"/>
      <c r="BF78" s="757">
        <v>58</v>
      </c>
      <c r="BG78" s="326"/>
      <c r="BH78" s="326"/>
      <c r="BI78" s="379"/>
      <c r="BJ78" s="381"/>
      <c r="BK78" s="676"/>
      <c r="BL78" s="379"/>
      <c r="BM78" s="376"/>
      <c r="BN78" s="379"/>
      <c r="BO78" s="381"/>
      <c r="BP78" s="691"/>
      <c r="BQ78" s="690"/>
      <c r="BR78" s="376"/>
      <c r="BS78" s="379"/>
      <c r="BT78" s="379"/>
      <c r="BU78" s="380"/>
      <c r="BV78" s="806">
        <v>53.6</v>
      </c>
      <c r="BW78" s="379"/>
      <c r="BX78" s="376"/>
      <c r="BY78" s="379"/>
      <c r="BZ78" s="382"/>
    </row>
    <row r="79" spans="1:78">
      <c r="A79" s="197">
        <v>73</v>
      </c>
      <c r="B79" s="844" t="s">
        <v>92</v>
      </c>
      <c r="C79" s="751">
        <v>64</v>
      </c>
      <c r="D79" s="235">
        <v>66</v>
      </c>
      <c r="E79" s="199">
        <v>61</v>
      </c>
      <c r="F79" s="199">
        <v>73.66</v>
      </c>
      <c r="G79" s="687">
        <v>59</v>
      </c>
      <c r="H79" s="748">
        <v>4</v>
      </c>
      <c r="I79" s="236"/>
      <c r="J79" s="236">
        <v>5</v>
      </c>
      <c r="K79" s="235"/>
      <c r="L79" s="369">
        <v>5</v>
      </c>
      <c r="M79" s="748">
        <v>66</v>
      </c>
      <c r="N79" s="236">
        <v>41</v>
      </c>
      <c r="O79" s="199">
        <v>63</v>
      </c>
      <c r="P79" s="200">
        <v>54.5</v>
      </c>
      <c r="Q79" s="206">
        <v>56</v>
      </c>
      <c r="R79" s="748">
        <v>57</v>
      </c>
      <c r="S79" s="236">
        <v>51</v>
      </c>
      <c r="T79" s="236">
        <v>67</v>
      </c>
      <c r="U79" s="200">
        <v>56</v>
      </c>
      <c r="V79" s="207">
        <v>60</v>
      </c>
      <c r="W79" s="757"/>
      <c r="X79" s="229"/>
      <c r="Y79" s="229"/>
      <c r="Z79" s="200">
        <v>57</v>
      </c>
      <c r="AA79" s="206"/>
      <c r="AB79" s="757"/>
      <c r="AC79" s="229"/>
      <c r="AD79" s="229"/>
      <c r="AE79" s="200"/>
      <c r="AF79" s="207"/>
      <c r="AG79" s="815">
        <v>71</v>
      </c>
      <c r="AH79" s="816">
        <v>46</v>
      </c>
      <c r="AI79" s="199"/>
      <c r="AJ79" s="200">
        <v>47.66</v>
      </c>
      <c r="AK79" s="206"/>
      <c r="AL79" s="757"/>
      <c r="AM79" s="229"/>
      <c r="AN79" s="229"/>
      <c r="AO79" s="200">
        <v>33</v>
      </c>
      <c r="AP79" s="207"/>
      <c r="AQ79" s="757"/>
      <c r="AR79" s="229"/>
      <c r="AS79" s="229"/>
      <c r="AT79" s="200">
        <v>48</v>
      </c>
      <c r="AU79" s="206"/>
      <c r="AV79" s="757">
        <v>70</v>
      </c>
      <c r="AW79" s="229"/>
      <c r="AX79" s="229"/>
      <c r="AY79" s="200"/>
      <c r="AZ79" s="207"/>
      <c r="BA79" s="757"/>
      <c r="BB79" s="229"/>
      <c r="BC79" s="229"/>
      <c r="BD79" s="200">
        <v>61</v>
      </c>
      <c r="BE79" s="206"/>
      <c r="BF79" s="757"/>
      <c r="BG79" s="229"/>
      <c r="BH79" s="229"/>
      <c r="BI79" s="200"/>
      <c r="BJ79" s="207"/>
      <c r="BK79" s="676"/>
      <c r="BL79" s="200"/>
      <c r="BM79" s="199"/>
      <c r="BN79" s="200"/>
      <c r="BO79" s="207"/>
      <c r="BP79" s="664"/>
      <c r="BQ79" s="662"/>
      <c r="BR79" s="199"/>
      <c r="BS79" s="200"/>
      <c r="BT79" s="200"/>
      <c r="BU79" s="206"/>
      <c r="BV79" s="843">
        <v>65.599999999999994</v>
      </c>
      <c r="BW79" s="200">
        <v>51</v>
      </c>
      <c r="BX79" s="199">
        <f>AVERAGE(E79,O79,T79,Y79,AD79,AI79,AN79,AS79,AX79,BC79,BH79,BM79,BR79)</f>
        <v>63.666666666666664</v>
      </c>
      <c r="BY79" s="200">
        <v>54.349999999999994</v>
      </c>
      <c r="BZ79" s="208">
        <v>58.33</v>
      </c>
    </row>
    <row r="80" spans="1:78" s="800" customFormat="1">
      <c r="A80" s="779"/>
      <c r="B80" s="780" t="s">
        <v>156</v>
      </c>
      <c r="C80" s="796"/>
      <c r="D80" s="801"/>
      <c r="E80" s="783"/>
      <c r="F80" s="783">
        <v>75.5</v>
      </c>
      <c r="G80" s="784">
        <v>70.400000000000006</v>
      </c>
      <c r="H80" s="785"/>
      <c r="I80" s="783"/>
      <c r="J80" s="786"/>
      <c r="K80" s="782">
        <v>4.3</v>
      </c>
      <c r="L80" s="787">
        <v>5</v>
      </c>
      <c r="M80" s="785"/>
      <c r="N80" s="783"/>
      <c r="O80" s="783"/>
      <c r="P80" s="788">
        <v>47.5</v>
      </c>
      <c r="Q80" s="789">
        <v>51.8</v>
      </c>
      <c r="R80" s="785"/>
      <c r="S80" s="786"/>
      <c r="T80" s="783"/>
      <c r="U80" s="788">
        <v>64.5</v>
      </c>
      <c r="V80" s="795">
        <v>42.6</v>
      </c>
      <c r="W80" s="778"/>
      <c r="X80" s="794"/>
      <c r="Y80" s="794"/>
      <c r="Z80" s="788"/>
      <c r="AA80" s="789"/>
      <c r="AB80" s="778"/>
      <c r="AC80" s="794"/>
      <c r="AD80" s="783"/>
      <c r="AE80" s="788"/>
      <c r="AF80" s="795"/>
      <c r="AG80" s="778"/>
      <c r="AH80" s="794"/>
      <c r="AI80" s="783"/>
      <c r="AJ80" s="788"/>
      <c r="AK80" s="789"/>
      <c r="AL80" s="778"/>
      <c r="AM80" s="794"/>
      <c r="AN80" s="783"/>
      <c r="AO80" s="788"/>
      <c r="AP80" s="795"/>
      <c r="AQ80" s="778"/>
      <c r="AR80" s="794"/>
      <c r="AS80" s="783"/>
      <c r="AT80" s="788"/>
      <c r="AU80" s="789"/>
      <c r="AV80" s="778"/>
      <c r="AW80" s="794"/>
      <c r="AX80" s="783"/>
      <c r="AY80" s="788"/>
      <c r="AZ80" s="795"/>
      <c r="BA80" s="778"/>
      <c r="BB80" s="794"/>
      <c r="BC80" s="783"/>
      <c r="BD80" s="788"/>
      <c r="BE80" s="789">
        <v>54</v>
      </c>
      <c r="BF80" s="778"/>
      <c r="BG80" s="794"/>
      <c r="BH80" s="783"/>
      <c r="BI80" s="788"/>
      <c r="BJ80" s="795"/>
      <c r="BK80" s="796"/>
      <c r="BL80" s="788"/>
      <c r="BM80" s="783"/>
      <c r="BN80" s="788"/>
      <c r="BO80" s="795"/>
      <c r="BP80" s="797"/>
      <c r="BQ80" s="798"/>
      <c r="BR80" s="783"/>
      <c r="BS80" s="788"/>
      <c r="BT80" s="788"/>
      <c r="BU80" s="789"/>
      <c r="BV80" s="805"/>
      <c r="BW80" s="788"/>
      <c r="BX80" s="783"/>
      <c r="BY80" s="788">
        <v>60.55</v>
      </c>
      <c r="BZ80" s="799">
        <v>54.7</v>
      </c>
    </row>
    <row r="81" spans="1:78">
      <c r="A81" s="197">
        <v>74</v>
      </c>
      <c r="B81" s="14" t="s">
        <v>114</v>
      </c>
      <c r="C81" s="751">
        <v>80</v>
      </c>
      <c r="D81" s="235">
        <v>83</v>
      </c>
      <c r="E81" s="199">
        <v>81</v>
      </c>
      <c r="F81" s="199">
        <v>87.93</v>
      </c>
      <c r="G81" s="687">
        <v>87.94</v>
      </c>
      <c r="H81" s="748">
        <v>4.5999999999999996</v>
      </c>
      <c r="I81" s="236">
        <v>4.8</v>
      </c>
      <c r="J81" s="236">
        <v>5</v>
      </c>
      <c r="K81" s="235">
        <v>4.7</v>
      </c>
      <c r="L81" s="369">
        <v>5</v>
      </c>
      <c r="M81" s="748">
        <v>76</v>
      </c>
      <c r="N81" s="236">
        <v>76</v>
      </c>
      <c r="O81" s="199">
        <v>76</v>
      </c>
      <c r="P81" s="200">
        <v>80</v>
      </c>
      <c r="Q81" s="206">
        <v>71.77</v>
      </c>
      <c r="R81" s="748">
        <v>73</v>
      </c>
      <c r="S81" s="236">
        <v>74</v>
      </c>
      <c r="T81" s="236">
        <v>87</v>
      </c>
      <c r="U81" s="200">
        <v>79.16</v>
      </c>
      <c r="V81" s="207">
        <v>69.12</v>
      </c>
      <c r="W81" s="757">
        <v>72</v>
      </c>
      <c r="X81" s="229">
        <v>67</v>
      </c>
      <c r="Y81" s="229">
        <v>90</v>
      </c>
      <c r="Z81" s="200">
        <v>65</v>
      </c>
      <c r="AA81" s="206">
        <v>82.66</v>
      </c>
      <c r="AB81" s="757">
        <v>52</v>
      </c>
      <c r="AC81" s="229"/>
      <c r="AD81" s="199"/>
      <c r="AE81" s="200">
        <v>72</v>
      </c>
      <c r="AF81" s="207">
        <v>61</v>
      </c>
      <c r="AG81" s="757">
        <v>77</v>
      </c>
      <c r="AH81" s="229"/>
      <c r="AI81" s="229">
        <v>62</v>
      </c>
      <c r="AJ81" s="200">
        <v>83.5</v>
      </c>
      <c r="AK81" s="206">
        <v>74.75</v>
      </c>
      <c r="AL81" s="815">
        <v>88</v>
      </c>
      <c r="AM81" s="229">
        <v>78</v>
      </c>
      <c r="AN81" s="229">
        <v>73</v>
      </c>
      <c r="AO81" s="200">
        <v>70.599999999999994</v>
      </c>
      <c r="AP81" s="207">
        <v>44</v>
      </c>
      <c r="AQ81" s="757">
        <v>71</v>
      </c>
      <c r="AR81" s="229">
        <v>45</v>
      </c>
      <c r="AS81" s="229">
        <v>47</v>
      </c>
      <c r="AT81" s="200">
        <v>62</v>
      </c>
      <c r="AU81" s="206">
        <v>73.5</v>
      </c>
      <c r="AV81" s="757">
        <v>74</v>
      </c>
      <c r="AW81" s="229">
        <v>79</v>
      </c>
      <c r="AX81" s="199"/>
      <c r="AY81" s="200">
        <v>80</v>
      </c>
      <c r="AZ81" s="207">
        <v>81</v>
      </c>
      <c r="BA81" s="757"/>
      <c r="BB81" s="229"/>
      <c r="BC81" s="199"/>
      <c r="BD81" s="200"/>
      <c r="BE81" s="206"/>
      <c r="BF81" s="757">
        <v>78</v>
      </c>
      <c r="BG81" s="229">
        <v>76</v>
      </c>
      <c r="BH81" s="199"/>
      <c r="BI81" s="200">
        <v>88.66</v>
      </c>
      <c r="BJ81" s="207">
        <v>68.8</v>
      </c>
      <c r="BK81" s="676"/>
      <c r="BL81" s="200"/>
      <c r="BM81" s="199"/>
      <c r="BN81" s="200"/>
      <c r="BO81" s="207"/>
      <c r="BP81" s="664"/>
      <c r="BQ81" s="662"/>
      <c r="BR81" s="199"/>
      <c r="BS81" s="200"/>
      <c r="BT81" s="200"/>
      <c r="BU81" s="206"/>
      <c r="BV81" s="803">
        <v>74.099999999999994</v>
      </c>
      <c r="BW81" s="200">
        <v>72.25</v>
      </c>
      <c r="BX81" s="199">
        <f>AVERAGE(E81,O81,T81,Y81,AD81,AI81,AN81,AS81,AX81,BC81,BH81,BM81,BR81)</f>
        <v>73.714285714285708</v>
      </c>
      <c r="BY81" s="200">
        <v>76.38636363636364</v>
      </c>
      <c r="BZ81" s="208">
        <v>71.400000000000006</v>
      </c>
    </row>
    <row r="82" spans="1:78">
      <c r="A82" s="197">
        <v>75</v>
      </c>
      <c r="B82" s="14" t="s">
        <v>112</v>
      </c>
      <c r="C82" s="751">
        <v>64</v>
      </c>
      <c r="D82" s="235">
        <v>71</v>
      </c>
      <c r="E82" s="199">
        <v>70</v>
      </c>
      <c r="F82" s="199">
        <v>82.46</v>
      </c>
      <c r="G82" s="687">
        <v>76.72</v>
      </c>
      <c r="H82" s="748">
        <v>4.2</v>
      </c>
      <c r="I82" s="236">
        <v>5</v>
      </c>
      <c r="J82" s="236">
        <v>4.5</v>
      </c>
      <c r="K82" s="235">
        <v>5</v>
      </c>
      <c r="L82" s="369">
        <v>4.7</v>
      </c>
      <c r="M82" s="748">
        <v>51</v>
      </c>
      <c r="N82" s="236">
        <v>60</v>
      </c>
      <c r="O82" s="199">
        <v>82</v>
      </c>
      <c r="P82" s="200">
        <v>79.77</v>
      </c>
      <c r="Q82" s="206">
        <v>62.5</v>
      </c>
      <c r="R82" s="748">
        <v>61</v>
      </c>
      <c r="S82" s="236">
        <v>63</v>
      </c>
      <c r="T82" s="236">
        <v>67</v>
      </c>
      <c r="U82" s="200">
        <v>75.75</v>
      </c>
      <c r="V82" s="207">
        <v>73.14</v>
      </c>
      <c r="W82" s="818">
        <v>38</v>
      </c>
      <c r="X82" s="229"/>
      <c r="Y82" s="229"/>
      <c r="Z82" s="200">
        <v>71.5</v>
      </c>
      <c r="AA82" s="206">
        <v>70</v>
      </c>
      <c r="AB82" s="757"/>
      <c r="AC82" s="229"/>
      <c r="AD82" s="229">
        <v>40</v>
      </c>
      <c r="AE82" s="200">
        <v>100</v>
      </c>
      <c r="AF82" s="207"/>
      <c r="AG82" s="757">
        <v>59</v>
      </c>
      <c r="AH82" s="229"/>
      <c r="AI82" s="229"/>
      <c r="AJ82" s="200">
        <v>77.33</v>
      </c>
      <c r="AK82" s="206"/>
      <c r="AL82" s="757">
        <v>46</v>
      </c>
      <c r="AM82" s="229">
        <v>88</v>
      </c>
      <c r="AN82" s="229">
        <v>56</v>
      </c>
      <c r="AO82" s="200">
        <v>51.5</v>
      </c>
      <c r="AP82" s="207">
        <v>59</v>
      </c>
      <c r="AQ82" s="757">
        <v>48</v>
      </c>
      <c r="AR82" s="229">
        <v>89</v>
      </c>
      <c r="AS82" s="229">
        <v>82</v>
      </c>
      <c r="AT82" s="200">
        <v>51.55</v>
      </c>
      <c r="AU82" s="206">
        <v>53.25</v>
      </c>
      <c r="AV82" s="757"/>
      <c r="AW82" s="229">
        <v>78</v>
      </c>
      <c r="AX82" s="199"/>
      <c r="AY82" s="200">
        <v>77</v>
      </c>
      <c r="AZ82" s="207">
        <v>48</v>
      </c>
      <c r="BA82" s="757"/>
      <c r="BB82" s="229"/>
      <c r="BC82" s="199"/>
      <c r="BD82" s="200"/>
      <c r="BE82" s="206"/>
      <c r="BF82" s="757">
        <v>73</v>
      </c>
      <c r="BG82" s="229">
        <v>73</v>
      </c>
      <c r="BH82" s="199"/>
      <c r="BI82" s="200">
        <v>72.16</v>
      </c>
      <c r="BJ82" s="207">
        <v>73.33</v>
      </c>
      <c r="BK82" s="676"/>
      <c r="BL82" s="200"/>
      <c r="BM82" s="199"/>
      <c r="BN82" s="200"/>
      <c r="BO82" s="207"/>
      <c r="BP82" s="664"/>
      <c r="BQ82" s="662"/>
      <c r="BR82" s="199"/>
      <c r="BS82" s="200"/>
      <c r="BT82" s="200"/>
      <c r="BU82" s="206"/>
      <c r="BV82" s="806">
        <v>55</v>
      </c>
      <c r="BW82" s="200">
        <v>74.571428571428569</v>
      </c>
      <c r="BX82" s="199">
        <f>AVERAGE(E82,O82,T82,Y82,AD82,AI82,AN82,AS82,AX82,BC82,BH82,BM82,BR82)</f>
        <v>66.166666666666671</v>
      </c>
      <c r="BY82" s="200">
        <v>72.86363636363636</v>
      </c>
      <c r="BZ82" s="208">
        <v>64.489999999999995</v>
      </c>
    </row>
    <row r="83" spans="1:78">
      <c r="A83" s="197">
        <v>76</v>
      </c>
      <c r="B83" s="844" t="s">
        <v>115</v>
      </c>
      <c r="C83" s="751">
        <v>83</v>
      </c>
      <c r="D83" s="235">
        <v>79</v>
      </c>
      <c r="E83" s="199">
        <v>68</v>
      </c>
      <c r="F83" s="199">
        <v>74.66</v>
      </c>
      <c r="G83" s="687">
        <v>76.25</v>
      </c>
      <c r="H83" s="748">
        <v>4.5999999999999996</v>
      </c>
      <c r="I83" s="236">
        <v>4.8</v>
      </c>
      <c r="J83" s="236">
        <v>4.33</v>
      </c>
      <c r="K83" s="235">
        <v>4</v>
      </c>
      <c r="L83" s="369">
        <v>5</v>
      </c>
      <c r="M83" s="748">
        <v>76</v>
      </c>
      <c r="N83" s="236">
        <v>59</v>
      </c>
      <c r="O83" s="199">
        <v>46</v>
      </c>
      <c r="P83" s="200">
        <v>63</v>
      </c>
      <c r="Q83" s="206">
        <v>54.5</v>
      </c>
      <c r="R83" s="748">
        <v>73</v>
      </c>
      <c r="S83" s="236">
        <v>70</v>
      </c>
      <c r="T83" s="236">
        <v>61</v>
      </c>
      <c r="U83" s="200"/>
      <c r="V83" s="207">
        <v>70</v>
      </c>
      <c r="W83" s="757">
        <v>76</v>
      </c>
      <c r="X83" s="229">
        <v>72</v>
      </c>
      <c r="Y83" s="229">
        <v>52</v>
      </c>
      <c r="Z83" s="200"/>
      <c r="AA83" s="206">
        <v>62</v>
      </c>
      <c r="AB83" s="757">
        <v>59</v>
      </c>
      <c r="AC83" s="229">
        <v>60</v>
      </c>
      <c r="AD83" s="229">
        <v>56</v>
      </c>
      <c r="AE83" s="200"/>
      <c r="AF83" s="207">
        <v>66</v>
      </c>
      <c r="AG83" s="757"/>
      <c r="AH83" s="229">
        <v>58</v>
      </c>
      <c r="AI83" s="229">
        <v>38</v>
      </c>
      <c r="AJ83" s="200">
        <v>52.33</v>
      </c>
      <c r="AK83" s="206"/>
      <c r="AL83" s="757">
        <v>66</v>
      </c>
      <c r="AM83" s="229">
        <v>65</v>
      </c>
      <c r="AN83" s="229">
        <v>7</v>
      </c>
      <c r="AO83" s="200"/>
      <c r="AP83" s="207"/>
      <c r="AQ83" s="757">
        <v>70</v>
      </c>
      <c r="AR83" s="229">
        <v>63</v>
      </c>
      <c r="AS83" s="229">
        <v>47</v>
      </c>
      <c r="AT83" s="200"/>
      <c r="AU83" s="206"/>
      <c r="AV83" s="815">
        <v>88</v>
      </c>
      <c r="AW83" s="229">
        <v>81</v>
      </c>
      <c r="AX83" s="199">
        <v>67</v>
      </c>
      <c r="AY83" s="200"/>
      <c r="AZ83" s="207"/>
      <c r="BA83" s="757"/>
      <c r="BB83" s="229"/>
      <c r="BC83" s="199"/>
      <c r="BD83" s="200"/>
      <c r="BE83" s="206"/>
      <c r="BF83" s="757"/>
      <c r="BG83" s="229">
        <v>84</v>
      </c>
      <c r="BH83" s="199">
        <v>64</v>
      </c>
      <c r="BI83" s="200"/>
      <c r="BJ83" s="207"/>
      <c r="BK83" s="676"/>
      <c r="BL83" s="200"/>
      <c r="BM83" s="199"/>
      <c r="BN83" s="200"/>
      <c r="BO83" s="207"/>
      <c r="BP83" s="664"/>
      <c r="BQ83" s="662"/>
      <c r="BR83" s="199"/>
      <c r="BS83" s="200"/>
      <c r="BT83" s="200"/>
      <c r="BU83" s="206"/>
      <c r="BV83" s="843">
        <v>73.875</v>
      </c>
      <c r="BW83" s="200">
        <v>69.099999999999994</v>
      </c>
      <c r="BX83" s="199">
        <f>AVERAGE(E83,O83,T83,Y83,AD83,AI83,AN83,AS83,AX83,BC83,BH83,BM83,BR83)</f>
        <v>50.6</v>
      </c>
      <c r="BY83" s="200">
        <v>63.935000000000002</v>
      </c>
      <c r="BZ83" s="208">
        <v>65.75</v>
      </c>
    </row>
    <row r="84" spans="1:78">
      <c r="A84" s="197">
        <v>77</v>
      </c>
      <c r="B84" s="844" t="s">
        <v>113</v>
      </c>
      <c r="C84" s="751">
        <v>71</v>
      </c>
      <c r="D84" s="235">
        <v>82</v>
      </c>
      <c r="E84" s="199">
        <v>76</v>
      </c>
      <c r="F84" s="199">
        <v>83.83</v>
      </c>
      <c r="G84" s="687">
        <v>85.76</v>
      </c>
      <c r="H84" s="748">
        <v>4.2</v>
      </c>
      <c r="I84" s="236">
        <v>4.4000000000000004</v>
      </c>
      <c r="J84" s="236">
        <v>5</v>
      </c>
      <c r="K84" s="235">
        <v>4.8</v>
      </c>
      <c r="L84" s="369">
        <v>4.7</v>
      </c>
      <c r="M84" s="748">
        <v>78</v>
      </c>
      <c r="N84" s="236">
        <v>63</v>
      </c>
      <c r="O84" s="199">
        <v>42</v>
      </c>
      <c r="P84" s="200">
        <v>65</v>
      </c>
      <c r="Q84" s="206">
        <v>74.569999999999993</v>
      </c>
      <c r="R84" s="748">
        <v>57</v>
      </c>
      <c r="S84" s="236">
        <v>73</v>
      </c>
      <c r="T84" s="236">
        <v>70</v>
      </c>
      <c r="U84" s="200">
        <v>62.33</v>
      </c>
      <c r="V84" s="207">
        <v>65</v>
      </c>
      <c r="W84" s="840">
        <v>80</v>
      </c>
      <c r="X84" s="229">
        <v>90</v>
      </c>
      <c r="Y84" s="229"/>
      <c r="Z84" s="200">
        <v>53</v>
      </c>
      <c r="AA84" s="206">
        <v>50</v>
      </c>
      <c r="AB84" s="757">
        <v>48</v>
      </c>
      <c r="AC84" s="229">
        <v>76</v>
      </c>
      <c r="AD84" s="229">
        <v>62</v>
      </c>
      <c r="AE84" s="200">
        <v>77</v>
      </c>
      <c r="AF84" s="207">
        <v>81</v>
      </c>
      <c r="AG84" s="815">
        <v>82</v>
      </c>
      <c r="AH84" s="816">
        <v>59</v>
      </c>
      <c r="AI84" s="229">
        <v>49</v>
      </c>
      <c r="AJ84" s="200">
        <v>58</v>
      </c>
      <c r="AK84" s="206">
        <v>57</v>
      </c>
      <c r="AL84" s="757"/>
      <c r="AM84" s="229">
        <v>56</v>
      </c>
      <c r="AN84" s="229">
        <v>75</v>
      </c>
      <c r="AO84" s="200">
        <v>78</v>
      </c>
      <c r="AP84" s="207">
        <v>50</v>
      </c>
      <c r="AQ84" s="757"/>
      <c r="AR84" s="229">
        <v>42</v>
      </c>
      <c r="AS84" s="229">
        <v>62</v>
      </c>
      <c r="AT84" s="200"/>
      <c r="AU84" s="206">
        <v>54</v>
      </c>
      <c r="AV84" s="757">
        <v>75</v>
      </c>
      <c r="AW84" s="229"/>
      <c r="AX84" s="199"/>
      <c r="AY84" s="200"/>
      <c r="AZ84" s="207">
        <v>100</v>
      </c>
      <c r="BA84" s="757"/>
      <c r="BB84" s="229"/>
      <c r="BC84" s="199"/>
      <c r="BD84" s="200"/>
      <c r="BE84" s="206"/>
      <c r="BF84" s="757">
        <v>73</v>
      </c>
      <c r="BG84" s="229">
        <v>75</v>
      </c>
      <c r="BH84" s="199">
        <v>75</v>
      </c>
      <c r="BI84" s="200">
        <v>79</v>
      </c>
      <c r="BJ84" s="207">
        <v>86</v>
      </c>
      <c r="BK84" s="676"/>
      <c r="BL84" s="200"/>
      <c r="BM84" s="199"/>
      <c r="BN84" s="200"/>
      <c r="BO84" s="207"/>
      <c r="BP84" s="664"/>
      <c r="BQ84" s="662"/>
      <c r="BR84" s="199"/>
      <c r="BS84" s="200"/>
      <c r="BT84" s="200"/>
      <c r="BU84" s="206"/>
      <c r="BV84" s="843">
        <v>70.5</v>
      </c>
      <c r="BW84" s="200">
        <v>68.444444444444443</v>
      </c>
      <c r="BX84" s="199">
        <f>AVERAGE(E84,O84,T84,Y84,AD84,AI84,AN84,AS84,AX84,BC84,BH84,BM84,BR84)</f>
        <v>63.875</v>
      </c>
      <c r="BY84" s="200">
        <v>69.61</v>
      </c>
      <c r="BZ84" s="208">
        <v>70.33</v>
      </c>
    </row>
    <row r="85" spans="1:78" s="692" customFormat="1" ht="45.75" thickBot="1">
      <c r="A85" s="672">
        <v>78</v>
      </c>
      <c r="B85" s="846" t="s">
        <v>169</v>
      </c>
      <c r="C85" s="753">
        <v>74</v>
      </c>
      <c r="D85" s="673">
        <v>88</v>
      </c>
      <c r="E85" s="362">
        <v>75</v>
      </c>
      <c r="F85" s="362"/>
      <c r="G85" s="363"/>
      <c r="H85" s="753">
        <v>4.5</v>
      </c>
      <c r="I85" s="673">
        <v>4.8</v>
      </c>
      <c r="J85" s="673"/>
      <c r="K85" s="365"/>
      <c r="L85" s="371"/>
      <c r="M85" s="753">
        <v>61</v>
      </c>
      <c r="N85" s="673">
        <v>71</v>
      </c>
      <c r="O85" s="362">
        <v>59</v>
      </c>
      <c r="P85" s="362"/>
      <c r="Q85" s="363"/>
      <c r="R85" s="753">
        <v>69</v>
      </c>
      <c r="S85" s="673">
        <v>77</v>
      </c>
      <c r="T85" s="362"/>
      <c r="U85" s="362"/>
      <c r="V85" s="364"/>
      <c r="W85" s="753">
        <v>68</v>
      </c>
      <c r="X85" s="673">
        <v>75</v>
      </c>
      <c r="Y85" s="673"/>
      <c r="Z85" s="362"/>
      <c r="AA85" s="363"/>
      <c r="AB85" s="753">
        <v>78</v>
      </c>
      <c r="AC85" s="673"/>
      <c r="AD85" s="362"/>
      <c r="AE85" s="362"/>
      <c r="AF85" s="364"/>
      <c r="AG85" s="824">
        <v>94</v>
      </c>
      <c r="AH85" s="825">
        <v>77</v>
      </c>
      <c r="AI85" s="362"/>
      <c r="AJ85" s="362"/>
      <c r="AK85" s="363"/>
      <c r="AL85" s="749"/>
      <c r="AM85" s="673">
        <v>90</v>
      </c>
      <c r="AN85" s="362"/>
      <c r="AO85" s="362"/>
      <c r="AP85" s="364"/>
      <c r="AQ85" s="753"/>
      <c r="AR85" s="673">
        <v>89</v>
      </c>
      <c r="AS85" s="362"/>
      <c r="AT85" s="362"/>
      <c r="AU85" s="363"/>
      <c r="AV85" s="753">
        <v>78</v>
      </c>
      <c r="AW85" s="673">
        <v>71</v>
      </c>
      <c r="AX85" s="362">
        <v>75</v>
      </c>
      <c r="AY85" s="362"/>
      <c r="AZ85" s="364"/>
      <c r="BA85" s="749">
        <v>61</v>
      </c>
      <c r="BB85" s="673"/>
      <c r="BC85" s="362"/>
      <c r="BD85" s="362"/>
      <c r="BE85" s="363"/>
      <c r="BF85" s="753">
        <v>79</v>
      </c>
      <c r="BG85" s="673">
        <v>71</v>
      </c>
      <c r="BH85" s="362">
        <v>87</v>
      </c>
      <c r="BI85" s="362"/>
      <c r="BJ85" s="364"/>
      <c r="BK85" s="679"/>
      <c r="BL85" s="362"/>
      <c r="BM85" s="362"/>
      <c r="BN85" s="373"/>
      <c r="BO85" s="374"/>
      <c r="BP85" s="666"/>
      <c r="BQ85" s="663"/>
      <c r="BR85" s="362"/>
      <c r="BS85" s="362"/>
      <c r="BT85" s="362"/>
      <c r="BU85" s="363"/>
      <c r="BV85" s="845">
        <v>73.555555555555557</v>
      </c>
      <c r="BW85" s="362">
        <v>78.777777777777771</v>
      </c>
      <c r="BX85" s="375">
        <f>AVERAGE(E85,O85,T85,Y85,AD85,AI85,AN85,AS85,AX85,BC85,BH85,BM85,BR85)</f>
        <v>74</v>
      </c>
      <c r="BY85" s="362"/>
      <c r="BZ85" s="373"/>
    </row>
  </sheetData>
  <mergeCells count="19">
    <mergeCell ref="BK2:BO2"/>
    <mergeCell ref="BV2:BZ2"/>
    <mergeCell ref="AH1:BZ1"/>
    <mergeCell ref="BQ2:BU2"/>
    <mergeCell ref="AG2:AK2"/>
    <mergeCell ref="AL2:AP2"/>
    <mergeCell ref="AQ2:AU2"/>
    <mergeCell ref="AV2:AZ2"/>
    <mergeCell ref="BA2:BE2"/>
    <mergeCell ref="BF2:BJ2"/>
    <mergeCell ref="A1:AF1"/>
    <mergeCell ref="A2:A3"/>
    <mergeCell ref="B2:B3"/>
    <mergeCell ref="C2:G2"/>
    <mergeCell ref="H2:L2"/>
    <mergeCell ref="M2:Q2"/>
    <mergeCell ref="R2:V2"/>
    <mergeCell ref="W2:AA2"/>
    <mergeCell ref="AB2:AF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ср.балл после пересдачи</vt:lpstr>
      <vt:lpstr>100_б</vt:lpstr>
      <vt:lpstr>100Б_всеОО</vt:lpstr>
      <vt:lpstr>двойки</vt:lpstr>
      <vt:lpstr>80-99б</vt:lpstr>
      <vt:lpstr>по годам</vt:lpstr>
      <vt:lpstr>ср_балл</vt:lpstr>
      <vt:lpstr>ср_балл по годам</vt:lpstr>
      <vt:lpstr>'ср.балл после пересдачи'!Область_печати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Татьяна Евгеньевна</dc:creator>
  <cp:lastModifiedBy>Булгакова Татьяна Евгеньевна</cp:lastModifiedBy>
  <cp:lastPrinted>2024-09-25T06:43:52Z</cp:lastPrinted>
  <dcterms:created xsi:type="dcterms:W3CDTF">2021-06-08T08:27:06Z</dcterms:created>
  <dcterms:modified xsi:type="dcterms:W3CDTF">2024-09-25T06:50:35Z</dcterms:modified>
</cp:coreProperties>
</file>